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Dennis Iweze\Downloads\"/>
    </mc:Choice>
  </mc:AlternateContent>
  <xr:revisionPtr revIDLastSave="0" documentId="8_{8210F851-1128-4D67-9B9C-83C032F08174}" xr6:coauthVersionLast="47" xr6:coauthVersionMax="47" xr10:uidLastSave="{00000000-0000-0000-0000-000000000000}"/>
  <bookViews>
    <workbookView xWindow="-108" yWindow="-108" windowWidth="23256" windowHeight="12456" tabRatio="500" activeTab="1"/>
  </bookViews>
  <sheets>
    <sheet name="Variables &amp; FAQ" sheetId="2" r:id="rId1"/>
    <sheet name="Industry Average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2" i="1" l="1"/>
  <c r="I112" i="1"/>
  <c r="J112" i="1"/>
  <c r="G108" i="1"/>
  <c r="I108" i="1"/>
  <c r="J108" i="1"/>
  <c r="G104" i="1"/>
  <c r="I104" i="1"/>
  <c r="J104" i="1"/>
  <c r="G100" i="1"/>
  <c r="I100" i="1"/>
  <c r="J100" i="1"/>
  <c r="G96" i="1"/>
  <c r="I96" i="1"/>
  <c r="G92" i="1"/>
  <c r="I92" i="1"/>
  <c r="J92" i="1"/>
  <c r="G88" i="1"/>
  <c r="I88" i="1"/>
  <c r="J88" i="1"/>
  <c r="G84" i="1"/>
  <c r="I84" i="1"/>
  <c r="J84" i="1"/>
  <c r="G80" i="1"/>
  <c r="I80" i="1"/>
  <c r="J80" i="1"/>
  <c r="G76" i="1"/>
  <c r="I76" i="1"/>
  <c r="J76" i="1"/>
  <c r="G72" i="1"/>
  <c r="I72" i="1"/>
  <c r="G68" i="1"/>
  <c r="I68" i="1"/>
  <c r="J68" i="1"/>
  <c r="G64" i="1"/>
  <c r="I64" i="1"/>
  <c r="J64" i="1"/>
  <c r="G60" i="1"/>
  <c r="I60" i="1"/>
  <c r="J60" i="1"/>
  <c r="G56" i="1"/>
  <c r="I56" i="1"/>
  <c r="J56" i="1"/>
  <c r="G48" i="1"/>
  <c r="I48" i="1"/>
  <c r="J48" i="1"/>
  <c r="G44" i="1"/>
  <c r="I44" i="1"/>
  <c r="J44" i="1"/>
  <c r="G40" i="1"/>
  <c r="I40" i="1"/>
  <c r="J40" i="1"/>
  <c r="J36" i="1"/>
  <c r="G32" i="1"/>
  <c r="I32" i="1"/>
  <c r="J32" i="1"/>
  <c r="G28" i="1"/>
  <c r="I28" i="1"/>
  <c r="J28" i="1"/>
  <c r="G20" i="1"/>
  <c r="I20" i="1"/>
  <c r="J20" i="1"/>
  <c r="J96" i="1"/>
  <c r="J72" i="1"/>
  <c r="G52" i="1"/>
  <c r="I52" i="1"/>
  <c r="J52" i="1"/>
  <c r="J37" i="1"/>
  <c r="G36" i="1"/>
  <c r="I36" i="1"/>
  <c r="K36" i="1"/>
  <c r="L36" i="1"/>
  <c r="J33" i="1"/>
  <c r="J29" i="1"/>
  <c r="J25" i="1"/>
  <c r="G24" i="1"/>
  <c r="I24" i="1"/>
  <c r="J24" i="1"/>
  <c r="D113" i="1"/>
  <c r="D110" i="1"/>
  <c r="D102" i="1"/>
  <c r="D97" i="1"/>
  <c r="D94" i="1"/>
  <c r="D90" i="1"/>
  <c r="D89" i="1"/>
  <c r="D86" i="1"/>
  <c r="D82" i="1"/>
  <c r="D81" i="1"/>
  <c r="D78" i="1"/>
  <c r="D73" i="1"/>
  <c r="D70" i="1"/>
  <c r="D65" i="1"/>
  <c r="D62" i="1"/>
  <c r="D57" i="1"/>
  <c r="D54" i="1"/>
  <c r="D49" i="1"/>
  <c r="D46" i="1"/>
  <c r="D41" i="1"/>
  <c r="D38" i="1"/>
  <c r="D34" i="1"/>
  <c r="D30" i="1"/>
  <c r="D25" i="1"/>
  <c r="D21" i="1"/>
  <c r="G26" i="1"/>
  <c r="I26" i="1"/>
  <c r="K26" i="1"/>
  <c r="L26" i="1"/>
  <c r="D20" i="1"/>
  <c r="J21" i="1"/>
  <c r="D22" i="1"/>
  <c r="J22" i="1"/>
  <c r="J23" i="1"/>
  <c r="D24" i="1"/>
  <c r="D26" i="1"/>
  <c r="J26" i="1"/>
  <c r="D27" i="1"/>
  <c r="J27" i="1"/>
  <c r="D29" i="1"/>
  <c r="J30" i="1"/>
  <c r="J31" i="1"/>
  <c r="D32" i="1"/>
  <c r="G33" i="1"/>
  <c r="I33" i="1"/>
  <c r="G34" i="1"/>
  <c r="I34" i="1"/>
  <c r="J34" i="1"/>
  <c r="J35" i="1"/>
  <c r="D36" i="1"/>
  <c r="D37" i="1"/>
  <c r="G37" i="1"/>
  <c r="I37" i="1"/>
  <c r="J38" i="1"/>
  <c r="D39" i="1"/>
  <c r="G39" i="1"/>
  <c r="I39" i="1"/>
  <c r="J39" i="1"/>
  <c r="D40" i="1"/>
  <c r="K40" i="1"/>
  <c r="L40" i="1"/>
  <c r="J41" i="1"/>
  <c r="D42" i="1"/>
  <c r="J42" i="1"/>
  <c r="D43" i="1"/>
  <c r="G43" i="1"/>
  <c r="I43" i="1"/>
  <c r="J43" i="1"/>
  <c r="D44" i="1"/>
  <c r="D45" i="1"/>
  <c r="G45" i="1"/>
  <c r="I45" i="1"/>
  <c r="J45" i="1"/>
  <c r="J46" i="1"/>
  <c r="D47" i="1"/>
  <c r="G47" i="1"/>
  <c r="I47" i="1"/>
  <c r="J47" i="1"/>
  <c r="D48" i="1"/>
  <c r="J49" i="1"/>
  <c r="D50" i="1"/>
  <c r="G50" i="1"/>
  <c r="I50" i="1"/>
  <c r="J50" i="1"/>
  <c r="D51" i="1"/>
  <c r="G51" i="1"/>
  <c r="I51" i="1"/>
  <c r="J51" i="1"/>
  <c r="D52" i="1"/>
  <c r="D53" i="1"/>
  <c r="J53" i="1"/>
  <c r="J54" i="1"/>
  <c r="D55" i="1"/>
  <c r="G55" i="1"/>
  <c r="I55" i="1"/>
  <c r="J55" i="1"/>
  <c r="D56" i="1"/>
  <c r="J57" i="1"/>
  <c r="D58" i="1"/>
  <c r="G58" i="1"/>
  <c r="I58" i="1"/>
  <c r="J58" i="1"/>
  <c r="D59" i="1"/>
  <c r="J59" i="1"/>
  <c r="D60" i="1"/>
  <c r="D61" i="1"/>
  <c r="G61" i="1"/>
  <c r="I61" i="1"/>
  <c r="J61" i="1"/>
  <c r="J62" i="1"/>
  <c r="D63" i="1"/>
  <c r="G63" i="1"/>
  <c r="I63" i="1"/>
  <c r="J63" i="1"/>
  <c r="D64" i="1"/>
  <c r="J65" i="1"/>
  <c r="D66" i="1"/>
  <c r="G66" i="1"/>
  <c r="I66" i="1"/>
  <c r="J66" i="1"/>
  <c r="D67" i="1"/>
  <c r="J67" i="1"/>
  <c r="D68" i="1"/>
  <c r="D69" i="1"/>
  <c r="G69" i="1"/>
  <c r="I69" i="1"/>
  <c r="J69" i="1"/>
  <c r="J70" i="1"/>
  <c r="D71" i="1"/>
  <c r="G71" i="1"/>
  <c r="I71" i="1"/>
  <c r="J71" i="1"/>
  <c r="D72" i="1"/>
  <c r="J73" i="1"/>
  <c r="D74" i="1"/>
  <c r="G74" i="1"/>
  <c r="I74" i="1"/>
  <c r="J74" i="1"/>
  <c r="D75" i="1"/>
  <c r="J75" i="1"/>
  <c r="D76" i="1"/>
  <c r="D77" i="1"/>
  <c r="G77" i="1"/>
  <c r="I77" i="1"/>
  <c r="J77" i="1"/>
  <c r="J78" i="1"/>
  <c r="D79" i="1"/>
  <c r="G79" i="1"/>
  <c r="I79" i="1"/>
  <c r="J79" i="1"/>
  <c r="D80" i="1"/>
  <c r="J81" i="1"/>
  <c r="G82" i="1"/>
  <c r="I82" i="1"/>
  <c r="J82" i="1"/>
  <c r="D83" i="1"/>
  <c r="G83" i="1"/>
  <c r="I83" i="1"/>
  <c r="J83" i="1"/>
  <c r="D84" i="1"/>
  <c r="D85" i="1"/>
  <c r="G85" i="1"/>
  <c r="I85" i="1"/>
  <c r="J85" i="1"/>
  <c r="J86" i="1"/>
  <c r="D87" i="1"/>
  <c r="G87" i="1"/>
  <c r="I87" i="1"/>
  <c r="J87" i="1"/>
  <c r="D88" i="1"/>
  <c r="J89" i="1"/>
  <c r="G90" i="1"/>
  <c r="I90" i="1"/>
  <c r="J90" i="1"/>
  <c r="D91" i="1"/>
  <c r="G91" i="1"/>
  <c r="I91" i="1"/>
  <c r="J91" i="1"/>
  <c r="D92" i="1"/>
  <c r="D93" i="1"/>
  <c r="G93" i="1"/>
  <c r="I93" i="1"/>
  <c r="J93" i="1"/>
  <c r="J94" i="1"/>
  <c r="D95" i="1"/>
  <c r="G95" i="1"/>
  <c r="I95" i="1"/>
  <c r="J95" i="1"/>
  <c r="D96" i="1"/>
  <c r="J97" i="1"/>
  <c r="D98" i="1"/>
  <c r="G98" i="1"/>
  <c r="I98" i="1"/>
  <c r="J98" i="1"/>
  <c r="D99" i="1"/>
  <c r="G99" i="1"/>
  <c r="I99" i="1"/>
  <c r="J99" i="1"/>
  <c r="D100" i="1"/>
  <c r="D101" i="1"/>
  <c r="G101" i="1"/>
  <c r="I101" i="1"/>
  <c r="J101" i="1"/>
  <c r="J102" i="1"/>
  <c r="D103" i="1"/>
  <c r="G103" i="1"/>
  <c r="I103" i="1"/>
  <c r="J103" i="1"/>
  <c r="D104" i="1"/>
  <c r="D105" i="1"/>
  <c r="G105" i="1"/>
  <c r="I105" i="1"/>
  <c r="J105" i="1"/>
  <c r="D106" i="1"/>
  <c r="J106" i="1"/>
  <c r="D107" i="1"/>
  <c r="J107" i="1"/>
  <c r="D108" i="1"/>
  <c r="D109" i="1"/>
  <c r="G109" i="1"/>
  <c r="I109" i="1"/>
  <c r="J109" i="1"/>
  <c r="G110" i="1"/>
  <c r="I110" i="1"/>
  <c r="J110" i="1"/>
  <c r="D111" i="1"/>
  <c r="G111" i="1"/>
  <c r="I111" i="1"/>
  <c r="J111" i="1"/>
  <c r="D112" i="1"/>
  <c r="G113" i="1"/>
  <c r="I113" i="1"/>
  <c r="J113" i="1"/>
  <c r="D114" i="1"/>
  <c r="J114" i="1"/>
  <c r="D115" i="1"/>
  <c r="G115" i="1"/>
  <c r="I115" i="1"/>
  <c r="J115" i="1"/>
  <c r="G107" i="1"/>
  <c r="I107" i="1"/>
  <c r="K107" i="1"/>
  <c r="L107" i="1"/>
  <c r="G102" i="1"/>
  <c r="I102" i="1"/>
  <c r="G97" i="1"/>
  <c r="I97" i="1"/>
  <c r="K97" i="1"/>
  <c r="L97" i="1"/>
  <c r="G89" i="1"/>
  <c r="I89" i="1"/>
  <c r="K89" i="1"/>
  <c r="L89" i="1"/>
  <c r="G81" i="1"/>
  <c r="I81" i="1"/>
  <c r="G73" i="1"/>
  <c r="I73" i="1"/>
  <c r="G65" i="1"/>
  <c r="I65" i="1"/>
  <c r="G57" i="1"/>
  <c r="I57" i="1"/>
  <c r="G49" i="1"/>
  <c r="I49" i="1"/>
  <c r="G41" i="1"/>
  <c r="I41" i="1"/>
  <c r="K41" i="1"/>
  <c r="L41" i="1"/>
  <c r="G114" i="1"/>
  <c r="I114" i="1"/>
  <c r="K114" i="1"/>
  <c r="L114" i="1"/>
  <c r="G94" i="1"/>
  <c r="I94" i="1"/>
  <c r="G86" i="1"/>
  <c r="I86" i="1"/>
  <c r="G78" i="1"/>
  <c r="I78" i="1"/>
  <c r="G70" i="1"/>
  <c r="I70" i="1"/>
  <c r="K70" i="1"/>
  <c r="L70" i="1"/>
  <c r="G62" i="1"/>
  <c r="I62" i="1"/>
  <c r="K62" i="1"/>
  <c r="L62" i="1"/>
  <c r="G54" i="1"/>
  <c r="I54" i="1"/>
  <c r="G46" i="1"/>
  <c r="I46" i="1"/>
  <c r="G31" i="1"/>
  <c r="I31" i="1"/>
  <c r="G21" i="1"/>
  <c r="I21" i="1"/>
  <c r="G75" i="1"/>
  <c r="I75" i="1"/>
  <c r="G67" i="1"/>
  <c r="I67" i="1"/>
  <c r="G59" i="1"/>
  <c r="I59" i="1"/>
  <c r="G38" i="1"/>
  <c r="I38" i="1"/>
  <c r="G106" i="1"/>
  <c r="I106" i="1"/>
  <c r="G23" i="1"/>
  <c r="I23" i="1"/>
  <c r="G53" i="1"/>
  <c r="I53" i="1"/>
  <c r="K53" i="1"/>
  <c r="L53" i="1"/>
  <c r="G35" i="1"/>
  <c r="I35" i="1"/>
  <c r="G30" i="1"/>
  <c r="I30" i="1"/>
  <c r="G29" i="1"/>
  <c r="I29" i="1"/>
  <c r="K29" i="1"/>
  <c r="L29" i="1"/>
  <c r="G42" i="1"/>
  <c r="I42" i="1"/>
  <c r="G27" i="1"/>
  <c r="I27" i="1"/>
  <c r="D35" i="1"/>
  <c r="D33" i="1"/>
  <c r="D31" i="1"/>
  <c r="D28" i="1"/>
  <c r="D23" i="1"/>
  <c r="G25" i="1"/>
  <c r="I25" i="1"/>
  <c r="G22" i="1"/>
  <c r="I22" i="1"/>
  <c r="K22" i="1"/>
  <c r="L22" i="1"/>
  <c r="K98" i="1"/>
  <c r="L98" i="1"/>
  <c r="K105" i="1"/>
  <c r="L105" i="1"/>
  <c r="K55" i="1"/>
  <c r="L55" i="1"/>
  <c r="K90" i="1"/>
  <c r="L90" i="1"/>
  <c r="K39" i="1"/>
  <c r="L39" i="1"/>
  <c r="K113" i="1"/>
  <c r="L113" i="1"/>
  <c r="K52" i="1"/>
  <c r="L52" i="1"/>
  <c r="K38" i="1"/>
  <c r="L38" i="1"/>
  <c r="K115" i="1"/>
  <c r="L115" i="1"/>
  <c r="K111" i="1"/>
  <c r="L111" i="1"/>
  <c r="K87" i="1"/>
  <c r="L87" i="1"/>
  <c r="K79" i="1"/>
  <c r="L79" i="1"/>
  <c r="K45" i="1"/>
  <c r="L45" i="1"/>
  <c r="K108" i="1"/>
  <c r="L108" i="1"/>
  <c r="K94" i="1"/>
  <c r="L94" i="1"/>
  <c r="K82" i="1"/>
  <c r="L82" i="1"/>
  <c r="K34" i="1"/>
  <c r="L34" i="1"/>
  <c r="K93" i="1"/>
  <c r="L93" i="1"/>
  <c r="K43" i="1"/>
  <c r="L43" i="1"/>
  <c r="K73" i="1"/>
  <c r="L73" i="1"/>
  <c r="K103" i="1"/>
  <c r="L103" i="1"/>
  <c r="K99" i="1"/>
  <c r="L99" i="1"/>
  <c r="K95" i="1"/>
  <c r="L95" i="1"/>
  <c r="K91" i="1"/>
  <c r="L91" i="1"/>
  <c r="K66" i="1"/>
  <c r="L66" i="1"/>
  <c r="K51" i="1"/>
  <c r="L51" i="1"/>
  <c r="K109" i="1"/>
  <c r="L109" i="1"/>
  <c r="K85" i="1"/>
  <c r="L85" i="1"/>
  <c r="K104" i="1"/>
  <c r="L104" i="1"/>
  <c r="K23" i="1"/>
  <c r="L23" i="1"/>
  <c r="K110" i="1"/>
  <c r="L110" i="1"/>
  <c r="K64" i="1"/>
  <c r="L64" i="1"/>
  <c r="K80" i="1"/>
  <c r="L80" i="1"/>
  <c r="K54" i="1"/>
  <c r="L54" i="1"/>
  <c r="K72" i="1"/>
  <c r="L72" i="1"/>
  <c r="K57" i="1"/>
  <c r="L57" i="1"/>
  <c r="K71" i="1"/>
  <c r="L71" i="1"/>
  <c r="K50" i="1"/>
  <c r="L50" i="1"/>
  <c r="K56" i="1"/>
  <c r="L56" i="1"/>
  <c r="K88" i="1"/>
  <c r="L88" i="1"/>
  <c r="K60" i="1"/>
  <c r="L60" i="1"/>
  <c r="K76" i="1"/>
  <c r="L76" i="1"/>
  <c r="K25" i="1"/>
  <c r="L25" i="1"/>
  <c r="K30" i="1"/>
  <c r="L30" i="1"/>
  <c r="K86" i="1"/>
  <c r="L86" i="1"/>
  <c r="K74" i="1"/>
  <c r="L74" i="1"/>
  <c r="K61" i="1"/>
  <c r="L61" i="1"/>
  <c r="K24" i="1"/>
  <c r="L24" i="1"/>
  <c r="K58" i="1"/>
  <c r="L58" i="1"/>
  <c r="K77" i="1"/>
  <c r="L77" i="1"/>
  <c r="K69" i="1"/>
  <c r="L69" i="1"/>
  <c r="K63" i="1"/>
  <c r="L63" i="1"/>
  <c r="K47" i="1"/>
  <c r="L47" i="1"/>
  <c r="K44" i="1"/>
  <c r="L44" i="1"/>
  <c r="K28" i="1"/>
  <c r="L28" i="1"/>
  <c r="K102" i="1"/>
  <c r="L102" i="1"/>
  <c r="K67" i="1"/>
  <c r="L67" i="1"/>
  <c r="K78" i="1"/>
  <c r="L78" i="1"/>
  <c r="K48" i="1"/>
  <c r="L48" i="1"/>
  <c r="K100" i="1"/>
  <c r="L100" i="1"/>
  <c r="K20" i="1"/>
  <c r="L20" i="1"/>
  <c r="K75" i="1"/>
  <c r="L75" i="1"/>
  <c r="K81" i="1"/>
  <c r="L81" i="1"/>
  <c r="K21" i="1"/>
  <c r="L21" i="1"/>
  <c r="K83" i="1"/>
  <c r="L83" i="1"/>
  <c r="K68" i="1"/>
  <c r="L68" i="1"/>
  <c r="K84" i="1"/>
  <c r="L84" i="1"/>
  <c r="K46" i="1"/>
  <c r="L46" i="1"/>
  <c r="K106" i="1"/>
  <c r="L106" i="1"/>
  <c r="K49" i="1"/>
  <c r="L49" i="1"/>
  <c r="K33" i="1"/>
  <c r="L33" i="1"/>
  <c r="K27" i="1"/>
  <c r="L27" i="1"/>
  <c r="K92" i="1"/>
  <c r="L92" i="1"/>
  <c r="K42" i="1"/>
  <c r="L42" i="1"/>
  <c r="K59" i="1"/>
  <c r="L59" i="1"/>
  <c r="K65" i="1"/>
  <c r="L65" i="1"/>
  <c r="K37" i="1"/>
  <c r="L37" i="1"/>
  <c r="K96" i="1"/>
  <c r="L96" i="1"/>
  <c r="K112" i="1"/>
  <c r="L112" i="1"/>
  <c r="K101" i="1"/>
  <c r="L101" i="1"/>
  <c r="K32" i="1"/>
  <c r="L32" i="1"/>
  <c r="K31" i="1"/>
  <c r="L31" i="1"/>
  <c r="K35" i="1"/>
  <c r="L35" i="1"/>
</calcChain>
</file>

<file path=xl/sharedStrings.xml><?xml version="1.0" encoding="utf-8"?>
<sst xmlns="http://schemas.openxmlformats.org/spreadsheetml/2006/main" count="154" uniqueCount="149">
  <si>
    <t>Date updated:</t>
  </si>
  <si>
    <t>Air Transport</t>
  </si>
  <si>
    <t>Apparel</t>
  </si>
  <si>
    <t>Auto &amp; Truck</t>
  </si>
  <si>
    <t>Auto Parts</t>
  </si>
  <si>
    <t>Bank (Money Center)</t>
  </si>
  <si>
    <t>Banks (Regional)</t>
  </si>
  <si>
    <t>Beverage (Alcoholic)</t>
  </si>
  <si>
    <t>Beverage (Soft)</t>
  </si>
  <si>
    <t>Broadcasting</t>
  </si>
  <si>
    <t>Brokerage &amp; Investment Banking</t>
  </si>
  <si>
    <t>Building Materials</t>
  </si>
  <si>
    <t>Business &amp; Consumer Services</t>
  </si>
  <si>
    <t>Cable TV</t>
  </si>
  <si>
    <t>Chemical (Basic)</t>
  </si>
  <si>
    <t>Chemical (Diversified)</t>
  </si>
  <si>
    <t>Chemical (Specialty)</t>
  </si>
  <si>
    <t>Coal &amp; Related Energy</t>
  </si>
  <si>
    <t>Computer Services</t>
  </si>
  <si>
    <t>Computers/Peripherals</t>
  </si>
  <si>
    <t>Construction Supplies</t>
  </si>
  <si>
    <t>Diversified</t>
  </si>
  <si>
    <t>Drugs (Biotechnology)</t>
  </si>
  <si>
    <t>Drugs (Pharmaceutical)</t>
  </si>
  <si>
    <t>Education</t>
  </si>
  <si>
    <t>Electrical Equipment</t>
  </si>
  <si>
    <t>Electronics (Consumer &amp; Office)</t>
  </si>
  <si>
    <t>Electronics (General)</t>
  </si>
  <si>
    <t>Engineering/Construction</t>
  </si>
  <si>
    <t>Entertainment</t>
  </si>
  <si>
    <t>Environmental &amp; Waste Services</t>
  </si>
  <si>
    <t>Farming/Agriculture</t>
  </si>
  <si>
    <t>Financial Svcs. (Non-bank &amp; Insurance)</t>
  </si>
  <si>
    <t>Food Processing</t>
  </si>
  <si>
    <t>Food Wholesalers</t>
  </si>
  <si>
    <t>Furn/Home Furnishings</t>
  </si>
  <si>
    <t>Green &amp; Renewable Energy</t>
  </si>
  <si>
    <t>Healthcare Products</t>
  </si>
  <si>
    <t>Healthcare Support Services</t>
  </si>
  <si>
    <t>Heathcare Information and Technology</t>
  </si>
  <si>
    <t>Homebuilding</t>
  </si>
  <si>
    <t>Hospitals/Healthcare Facilities</t>
  </si>
  <si>
    <t>Hotel/Gaming</t>
  </si>
  <si>
    <t>Household Products</t>
  </si>
  <si>
    <t>Information Services</t>
  </si>
  <si>
    <t>Insurance (General)</t>
  </si>
  <si>
    <t>Insurance (Life)</t>
  </si>
  <si>
    <t>Insurance (Prop/Cas.)</t>
  </si>
  <si>
    <t>Investments &amp; Asset Management</t>
  </si>
  <si>
    <t>Machinery</t>
  </si>
  <si>
    <t>Metals &amp; Mining</t>
  </si>
  <si>
    <t>Office Equipment &amp; Services</t>
  </si>
  <si>
    <t>Oil/Gas (Integrated)</t>
  </si>
  <si>
    <t>Oil/Gas (Production and Exploration)</t>
  </si>
  <si>
    <t>Oil/Gas Distribution</t>
  </si>
  <si>
    <t>Oilfield Svcs/Equip.</t>
  </si>
  <si>
    <t>Packaging &amp; Container</t>
  </si>
  <si>
    <t>Paper/Forest Products</t>
  </si>
  <si>
    <t>Power</t>
  </si>
  <si>
    <t>Precious Metals</t>
  </si>
  <si>
    <t>R.E.I.T.</t>
  </si>
  <si>
    <t>Real Estate (Development)</t>
  </si>
  <si>
    <t>Real Estate (General/Diversified)</t>
  </si>
  <si>
    <t>Real Estate (Operations &amp; Services)</t>
  </si>
  <si>
    <t>Recreation</t>
  </si>
  <si>
    <t>Reinsurance</t>
  </si>
  <si>
    <t>Restaurant/Dining</t>
  </si>
  <si>
    <t>Retail (Automotive)</t>
  </si>
  <si>
    <t>Retail (Building Supply)</t>
  </si>
  <si>
    <t>Retail (Distributors)</t>
  </si>
  <si>
    <t>Retail (General)</t>
  </si>
  <si>
    <t>Retail (Grocery and Food)</t>
  </si>
  <si>
    <t>Retail (Online)</t>
  </si>
  <si>
    <t>Retail (Special Lines)</t>
  </si>
  <si>
    <t>Rubber&amp; Tires</t>
  </si>
  <si>
    <t>Semiconductor</t>
  </si>
  <si>
    <t>Semiconductor Equip</t>
  </si>
  <si>
    <t>Shipbuilding &amp; Marine</t>
  </si>
  <si>
    <t>Shoe</t>
  </si>
  <si>
    <t>Software (Entertainment)</t>
  </si>
  <si>
    <t>Software (Internet)</t>
  </si>
  <si>
    <t>Software (System &amp; Application)</t>
  </si>
  <si>
    <t>Steel</t>
  </si>
  <si>
    <t>Telecom (Wireless)</t>
  </si>
  <si>
    <t>Telecom. Equipment</t>
  </si>
  <si>
    <t>Telecom. Services</t>
  </si>
  <si>
    <t>Tobacco</t>
  </si>
  <si>
    <t>Transportation</t>
  </si>
  <si>
    <t>Transportation (Railroads)</t>
  </si>
  <si>
    <t>Trucking</t>
  </si>
  <si>
    <t>Utility (General)</t>
  </si>
  <si>
    <t>Utility (Water)</t>
  </si>
  <si>
    <t>Advertising</t>
  </si>
  <si>
    <t>Aerospace/Defense</t>
  </si>
  <si>
    <t>To update this spreadsheet, enter the following</t>
  </si>
  <si>
    <t>Cost of Debt Lookup Table (based on std dev in stock prices)</t>
  </si>
  <si>
    <t>Long Term Treasury bond rate =</t>
  </si>
  <si>
    <t>Standard Deviation</t>
  </si>
  <si>
    <t>Basis Spread</t>
  </si>
  <si>
    <t>Risk Premium to Use for Equity =</t>
  </si>
  <si>
    <t>Global Default Spread to add to cost of debt =</t>
  </si>
  <si>
    <t>Do you want to use the marginal tax rate for cost of debt?</t>
  </si>
  <si>
    <t>Yes</t>
  </si>
  <si>
    <t>If yes, enter the marginal tax rate to use</t>
  </si>
  <si>
    <t>Industry Name</t>
  </si>
  <si>
    <t>Number of Firms</t>
  </si>
  <si>
    <t>Beta</t>
  </si>
  <si>
    <t>Cost of Equity</t>
  </si>
  <si>
    <t>E/(D+E)</t>
  </si>
  <si>
    <t>Std Dev in Stock</t>
  </si>
  <si>
    <t>Cost of Debt</t>
  </si>
  <si>
    <t>After-tax Cost of Debt</t>
  </si>
  <si>
    <t>D/(D+E)</t>
  </si>
  <si>
    <t>Cost of Capital</t>
  </si>
  <si>
    <t>What is this data?</t>
  </si>
  <si>
    <t>Cost of equity and capital (updateable)</t>
  </si>
  <si>
    <t>Emerging Markets</t>
  </si>
  <si>
    <t>Tax Rate</t>
  </si>
  <si>
    <t>Publishing &amp; Newspapers</t>
  </si>
  <si>
    <t>Total Market (without financials)</t>
  </si>
  <si>
    <t>These costs of capital are in US$. To convert to a different currency, please enter</t>
  </si>
  <si>
    <t>Expected inflation rate in local currency =</t>
  </si>
  <si>
    <t>Expected inflation rate in US $ =</t>
  </si>
  <si>
    <t>Cost of Capital (Local Currency)</t>
  </si>
  <si>
    <t>Total Market</t>
  </si>
  <si>
    <t>End Game</t>
  </si>
  <si>
    <t>To estimate the hurdle rate (required return) on both equity and overall capital invested for firms.</t>
  </si>
  <si>
    <t>Variable</t>
  </si>
  <si>
    <t>Explanation</t>
  </si>
  <si>
    <t>Why?</t>
  </si>
  <si>
    <t>Number of firms</t>
  </si>
  <si>
    <t>Number of firms in the indusry grouping.</t>
  </si>
  <si>
    <t>Law of large numbers?</t>
  </si>
  <si>
    <t>Average regression beta across companies in the group.</t>
  </si>
  <si>
    <t>Relative risk of sector</t>
  </si>
  <si>
    <t>Risk free Rate + Beta * Equity Risk Premium, in US $</t>
  </si>
  <si>
    <t>Required return on equity, given equity risk (beta).</t>
  </si>
  <si>
    <t>Total Debt (including lease debt)/ (Total Debt (including lease debt)+ Market Cap), aggregated across all firms in group, with all numbers other than market cap coming from most recent balance sheet; market cap is as of last day of the most recent year.</t>
  </si>
  <si>
    <t>Measure of debt used, as a proportion of overall funding (based upon market value)</t>
  </si>
  <si>
    <t>Cost of debt</t>
  </si>
  <si>
    <t>Pre-tax cost of borrowing for sector, estimated based upon the standard deviation of equity.</t>
  </si>
  <si>
    <t>This is an approximation, but the alternatives are not attractive. I could estimate the average cost of debt across firms in the group, but many of them are unrated and there are outliers.</t>
  </si>
  <si>
    <t>Pre-tax cost of borrowing  (1- Marginal tax rate), in US $</t>
  </si>
  <si>
    <t>Interest saves you taxes, at the margin.</t>
  </si>
  <si>
    <t>Cost of Equity * (Equity/ (Debt + Equity)) + Cost of Debt (1- Marginal tax rate) *(Debt/ (Debt + Equity)), with aggregated debt and market equity values across all companies in the sector, using most recent balance sheet for debt and most recent year-end for equity.</t>
  </si>
  <si>
    <t>Required return on invested capital.</t>
  </si>
  <si>
    <t>Cost of Capital (local currency)</t>
  </si>
  <si>
    <t>You can convert the $ cost of capital for a sector into any other currency, if you can estimate an expected inflation rate for the local currency.</t>
  </si>
  <si>
    <t>Required return on invested capital, converted into local currency.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</si>
</sst>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2"/>
      <color theme="1"/>
      <name val="Calibri"/>
      <family val="2"/>
      <scheme val="minor"/>
    </font>
    <font>
      <i/>
      <sz val="9"/>
      <name val="Geneva"/>
      <family val="2"/>
      <charset val="1"/>
    </font>
    <font>
      <sz val="9"/>
      <name val="Geneva"/>
      <family val="2"/>
      <charset val="1"/>
    </font>
    <font>
      <b/>
      <sz val="9"/>
      <name val="Geneva"/>
      <family val="2"/>
      <charset val="1"/>
    </font>
    <font>
      <b/>
      <sz val="10"/>
      <name val="Verdana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  <scheme val="minor"/>
    </font>
    <font>
      <i/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F305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79">
    <xf numFmtId="0" fontId="0" fillId="0" borderId="0" xfId="0"/>
    <xf numFmtId="0" fontId="7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1" xfId="0" applyFont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2" fillId="0" borderId="0" xfId="0" applyFont="1"/>
    <xf numFmtId="10" fontId="2" fillId="3" borderId="1" xfId="0" applyNumberFormat="1" applyFont="1" applyFill="1" applyBorder="1"/>
    <xf numFmtId="10" fontId="10" fillId="0" borderId="1" xfId="2" applyNumberFormat="1" applyFont="1" applyBorder="1" applyAlignment="1">
      <alignment horizontal="center"/>
    </xf>
    <xf numFmtId="10" fontId="10" fillId="0" borderId="1" xfId="0" applyNumberFormat="1" applyFont="1" applyBorder="1" applyAlignment="1">
      <alignment horizontal="center"/>
    </xf>
    <xf numFmtId="10" fontId="11" fillId="0" borderId="1" xfId="2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10" fontId="10" fillId="0" borderId="2" xfId="2" applyNumberFormat="1" applyFont="1" applyBorder="1" applyAlignment="1">
      <alignment horizontal="center"/>
    </xf>
    <xf numFmtId="10" fontId="11" fillId="0" borderId="2" xfId="2" applyNumberFormat="1" applyFont="1" applyBorder="1" applyAlignment="1">
      <alignment horizontal="center"/>
    </xf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10" fontId="11" fillId="0" borderId="5" xfId="2" applyNumberFormat="1" applyFont="1" applyBorder="1" applyAlignment="1">
      <alignment horizontal="center"/>
    </xf>
    <xf numFmtId="10" fontId="11" fillId="0" borderId="5" xfId="0" applyNumberFormat="1" applyFont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1" fillId="0" borderId="6" xfId="2" applyNumberFormat="1" applyFont="1" applyBorder="1" applyAlignment="1">
      <alignment horizontal="center"/>
    </xf>
    <xf numFmtId="10" fontId="10" fillId="0" borderId="3" xfId="2" applyNumberFormat="1" applyFont="1" applyBorder="1" applyAlignment="1">
      <alignment horizontal="center"/>
    </xf>
    <xf numFmtId="10" fontId="10" fillId="0" borderId="5" xfId="2" applyNumberFormat="1" applyFont="1" applyBorder="1" applyAlignment="1">
      <alignment horizontal="center"/>
    </xf>
    <xf numFmtId="0" fontId="14" fillId="0" borderId="3" xfId="0" applyFont="1" applyFill="1" applyBorder="1" applyAlignment="1">
      <alignment horizontal="center" wrapText="1"/>
    </xf>
    <xf numFmtId="0" fontId="15" fillId="4" borderId="7" xfId="0" applyFont="1" applyFill="1" applyBorder="1" applyAlignment="1">
      <alignment horizontal="left"/>
    </xf>
    <xf numFmtId="0" fontId="15" fillId="4" borderId="8" xfId="0" applyFont="1" applyFill="1" applyBorder="1" applyAlignment="1">
      <alignment horizontal="left"/>
    </xf>
    <xf numFmtId="0" fontId="15" fillId="4" borderId="9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10" fontId="13" fillId="2" borderId="4" xfId="0" applyNumberFormat="1" applyFont="1" applyFill="1" applyBorder="1" applyAlignment="1">
      <alignment horizontal="center"/>
    </xf>
    <xf numFmtId="10" fontId="2" fillId="2" borderId="1" xfId="0" applyNumberFormat="1" applyFont="1" applyFill="1" applyBorder="1"/>
    <xf numFmtId="10" fontId="2" fillId="2" borderId="3" xfId="0" applyNumberFormat="1" applyFont="1" applyFill="1" applyBorder="1"/>
    <xf numFmtId="0" fontId="1" fillId="0" borderId="1" xfId="0" applyFont="1" applyBorder="1"/>
    <xf numFmtId="0" fontId="2" fillId="0" borderId="1" xfId="0" applyFont="1" applyBorder="1"/>
    <xf numFmtId="2" fontId="2" fillId="0" borderId="1" xfId="0" applyNumberFormat="1" applyFont="1" applyBorder="1"/>
    <xf numFmtId="0" fontId="3" fillId="0" borderId="1" xfId="0" applyFont="1" applyBorder="1"/>
    <xf numFmtId="2" fontId="3" fillId="0" borderId="1" xfId="0" applyNumberFormat="1" applyFont="1" applyBorder="1"/>
    <xf numFmtId="0" fontId="16" fillId="0" borderId="10" xfId="0" applyFont="1" applyBorder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center"/>
    </xf>
    <xf numFmtId="10" fontId="5" fillId="0" borderId="1" xfId="2" applyNumberFormat="1" applyFont="1" applyBorder="1" applyAlignment="1">
      <alignment horizontal="center"/>
    </xf>
    <xf numFmtId="10" fontId="4" fillId="0" borderId="1" xfId="2" applyNumberFormat="1" applyFont="1" applyBorder="1" applyAlignment="1">
      <alignment horizontal="center"/>
    </xf>
    <xf numFmtId="10" fontId="0" fillId="0" borderId="1" xfId="0" applyNumberFormat="1" applyBorder="1"/>
    <xf numFmtId="10" fontId="4" fillId="0" borderId="1" xfId="0" applyNumberFormat="1" applyFont="1" applyBorder="1"/>
    <xf numFmtId="0" fontId="17" fillId="3" borderId="1" xfId="0" applyFont="1" applyFill="1" applyBorder="1" applyAlignment="1">
      <alignment horizontal="center"/>
    </xf>
    <xf numFmtId="0" fontId="17" fillId="3" borderId="1" xfId="0" applyFont="1" applyFill="1" applyBorder="1"/>
    <xf numFmtId="10" fontId="17" fillId="3" borderId="1" xfId="0" applyNumberFormat="1" applyFont="1" applyFill="1" applyBorder="1"/>
    <xf numFmtId="0" fontId="16" fillId="0" borderId="11" xfId="0" applyFont="1" applyBorder="1" applyAlignment="1">
      <alignment horizontal="left" wrapText="1"/>
    </xf>
    <xf numFmtId="0" fontId="16" fillId="0" borderId="0" xfId="0" applyFont="1" applyAlignment="1">
      <alignment horizontal="left" wrapText="1"/>
    </xf>
    <xf numFmtId="0" fontId="6" fillId="4" borderId="12" xfId="1" applyFill="1" applyBorder="1" applyAlignment="1">
      <alignment horizontal="left"/>
    </xf>
    <xf numFmtId="0" fontId="6" fillId="4" borderId="13" xfId="1" applyFill="1" applyBorder="1" applyAlignment="1">
      <alignment horizontal="left"/>
    </xf>
    <xf numFmtId="0" fontId="6" fillId="4" borderId="18" xfId="1" applyFill="1" applyBorder="1" applyAlignment="1">
      <alignment horizontal="left"/>
    </xf>
    <xf numFmtId="0" fontId="18" fillId="4" borderId="2" xfId="0" applyFont="1" applyFill="1" applyBorder="1" applyAlignment="1">
      <alignment horizontal="left"/>
    </xf>
    <xf numFmtId="0" fontId="18" fillId="4" borderId="14" xfId="0" applyFont="1" applyFill="1" applyBorder="1" applyAlignment="1">
      <alignment horizontal="left"/>
    </xf>
    <xf numFmtId="0" fontId="18" fillId="4" borderId="15" xfId="0" applyFont="1" applyFill="1" applyBorder="1" applyAlignment="1">
      <alignment horizontal="left"/>
    </xf>
    <xf numFmtId="0" fontId="18" fillId="4" borderId="19" xfId="0" applyFont="1" applyFill="1" applyBorder="1" applyAlignment="1">
      <alignment horizontal="left"/>
    </xf>
    <xf numFmtId="0" fontId="6" fillId="5" borderId="0" xfId="1" applyFill="1" applyAlignment="1">
      <alignment horizontal="center" vertical="top" wrapText="1"/>
    </xf>
    <xf numFmtId="15" fontId="19" fillId="4" borderId="16" xfId="0" applyNumberFormat="1" applyFont="1" applyFill="1" applyBorder="1" applyAlignment="1">
      <alignment horizontal="left"/>
    </xf>
    <xf numFmtId="15" fontId="19" fillId="4" borderId="17" xfId="0" applyNumberFormat="1" applyFont="1" applyFill="1" applyBorder="1" applyAlignment="1">
      <alignment horizontal="left"/>
    </xf>
    <xf numFmtId="15" fontId="19" fillId="4" borderId="20" xfId="0" applyNumberFormat="1" applyFont="1" applyFill="1" applyBorder="1" applyAlignment="1">
      <alignment horizontal="left"/>
    </xf>
    <xf numFmtId="0" fontId="6" fillId="4" borderId="2" xfId="1" applyFill="1" applyBorder="1" applyAlignment="1">
      <alignment horizontal="left"/>
    </xf>
    <xf numFmtId="0" fontId="6" fillId="4" borderId="14" xfId="1" applyFill="1" applyBorder="1" applyAlignment="1">
      <alignment horizontal="left"/>
    </xf>
    <xf numFmtId="0" fontId="6" fillId="4" borderId="19" xfId="1" applyFill="1" applyBorder="1" applyAlignment="1">
      <alignment horizontal="left"/>
    </xf>
    <xf numFmtId="15" fontId="6" fillId="4" borderId="2" xfId="1" applyNumberFormat="1" applyFill="1" applyBorder="1" applyAlignment="1">
      <alignment horizontal="left"/>
    </xf>
    <xf numFmtId="15" fontId="6" fillId="4" borderId="14" xfId="1" applyNumberFormat="1" applyFill="1" applyBorder="1" applyAlignment="1">
      <alignment horizontal="left"/>
    </xf>
    <xf numFmtId="15" fontId="6" fillId="4" borderId="19" xfId="1" applyNumberFormat="1" applyFill="1" applyBorder="1" applyAlignment="1">
      <alignment horizontal="left"/>
    </xf>
    <xf numFmtId="0" fontId="6" fillId="4" borderId="2" xfId="1" applyFill="1" applyBorder="1"/>
    <xf numFmtId="0" fontId="6" fillId="4" borderId="14" xfId="1" applyFill="1" applyBorder="1"/>
    <xf numFmtId="0" fontId="6" fillId="4" borderId="19" xfId="1" applyFill="1" applyBorder="1"/>
  </cellXfs>
  <cellStyles count="3">
    <cellStyle name="Hyperlink" xfId="1" builtinId="8"/>
    <cellStyle name="Normal" xfId="0" builtinId="0"/>
    <cellStyle name="Percent" xfId="2" builtinId="5"/>
  </cellStyles>
  <dxfs count="17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eneva"/>
        <family val="2"/>
        <charset val="1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eneva"/>
        <family val="2"/>
        <charset val="1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eneva"/>
        <family val="2"/>
        <charset val="1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9:L115" totalsRowShown="0" headerRowDxfId="4" dataDxfId="3" headerRowBorderDxfId="1" tableBorderDxfId="2" totalsRowBorderDxfId="0">
  <autoFilter ref="A19:L115"/>
  <tableColumns count="12">
    <tableColumn id="1" name="Industry Name" dataDxfId="16"/>
    <tableColumn id="2" name="Number of Firms" dataDxfId="15"/>
    <tableColumn id="3" name="Beta" dataDxfId="14"/>
    <tableColumn id="4" name="Cost of Equity" dataDxfId="13" dataCellStyle="Percent"/>
    <tableColumn id="5" name="E/(D+E)" dataDxfId="12" dataCellStyle="Percent"/>
    <tableColumn id="6" name="Std Dev in Stock" dataDxfId="11" dataCellStyle="Percent"/>
    <tableColumn id="7" name="Cost of Debt" dataDxfId="10"/>
    <tableColumn id="8" name="Tax Rate" dataDxfId="9"/>
    <tableColumn id="9" name="After-tax Cost of Debt" dataDxfId="8" dataCellStyle="Percent"/>
    <tableColumn id="10" name="D/(D+E)" dataDxfId="7"/>
    <tableColumn id="11" name="Cost of Capital" dataDxfId="6" dataCellStyle="Percent"/>
    <tableColumn id="12" name="Cost of Capital (Local Currency)" dataDxfId="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B11" sqref="B11"/>
    </sheetView>
  </sheetViews>
  <sheetFormatPr defaultRowHeight="15.6"/>
  <cols>
    <col min="1" max="1" width="33.296875" customWidth="1"/>
    <col min="2" max="2" width="60" bestFit="1" customWidth="1"/>
    <col min="3" max="3" width="86.5" bestFit="1" customWidth="1"/>
    <col min="4" max="256" width="11.19921875" customWidth="1"/>
  </cols>
  <sheetData>
    <row r="1" spans="1:3" ht="18.600000000000001" thickBot="1">
      <c r="A1" s="43" t="s">
        <v>125</v>
      </c>
      <c r="B1" s="57" t="s">
        <v>126</v>
      </c>
      <c r="C1" s="58"/>
    </row>
    <row r="3" spans="1:3">
      <c r="A3" s="44" t="s">
        <v>127</v>
      </c>
      <c r="B3" s="44" t="s">
        <v>128</v>
      </c>
      <c r="C3" s="45" t="s">
        <v>129</v>
      </c>
    </row>
    <row r="4" spans="1:3">
      <c r="A4" s="46" t="s">
        <v>130</v>
      </c>
      <c r="B4" s="47" t="s">
        <v>131</v>
      </c>
      <c r="C4" s="48" t="s">
        <v>132</v>
      </c>
    </row>
    <row r="5" spans="1:3">
      <c r="A5" s="46" t="s">
        <v>106</v>
      </c>
      <c r="B5" s="48" t="s">
        <v>133</v>
      </c>
      <c r="C5" s="48" t="s">
        <v>134</v>
      </c>
    </row>
    <row r="6" spans="1:3">
      <c r="A6" s="46" t="s">
        <v>107</v>
      </c>
      <c r="B6" s="48" t="s">
        <v>135</v>
      </c>
      <c r="C6" s="48" t="s">
        <v>136</v>
      </c>
    </row>
    <row r="7" spans="1:3" ht="62.4">
      <c r="A7" s="46" t="s">
        <v>112</v>
      </c>
      <c r="B7" s="48" t="s">
        <v>137</v>
      </c>
      <c r="C7" s="48" t="s">
        <v>138</v>
      </c>
    </row>
    <row r="8" spans="1:3" ht="31.2">
      <c r="A8" s="46" t="s">
        <v>139</v>
      </c>
      <c r="B8" s="48" t="s">
        <v>140</v>
      </c>
      <c r="C8" s="48" t="s">
        <v>141</v>
      </c>
    </row>
    <row r="9" spans="1:3">
      <c r="A9" s="46" t="s">
        <v>111</v>
      </c>
      <c r="B9" s="48" t="s">
        <v>142</v>
      </c>
      <c r="C9" s="48" t="s">
        <v>143</v>
      </c>
    </row>
    <row r="10" spans="1:3" ht="62.4">
      <c r="A10" s="46" t="s">
        <v>113</v>
      </c>
      <c r="B10" s="48" t="s">
        <v>144</v>
      </c>
      <c r="C10" s="48" t="s">
        <v>145</v>
      </c>
    </row>
    <row r="11" spans="1:3" ht="46.8">
      <c r="A11" s="46" t="s">
        <v>146</v>
      </c>
      <c r="B11" s="48" t="s">
        <v>147</v>
      </c>
      <c r="C11" s="48" t="s">
        <v>148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"/>
  <sheetViews>
    <sheetView tabSelected="1" workbookViewId="0">
      <selection activeCell="D17" sqref="D17"/>
    </sheetView>
  </sheetViews>
  <sheetFormatPr defaultRowHeight="15.6"/>
  <cols>
    <col min="1" max="1" width="33.19921875" style="34" bestFit="1" customWidth="1"/>
    <col min="2" max="2" width="15.296875" customWidth="1"/>
    <col min="3" max="3" width="18.796875" bestFit="1" customWidth="1"/>
    <col min="4" max="4" width="34.69921875" bestFit="1" customWidth="1"/>
    <col min="5" max="5" width="24.69921875" bestFit="1" customWidth="1"/>
    <col min="6" max="6" width="14.69921875" customWidth="1"/>
    <col min="7" max="7" width="12.19921875" customWidth="1"/>
    <col min="8" max="8" width="11.19921875" customWidth="1"/>
    <col min="9" max="9" width="18.69921875" customWidth="1"/>
    <col min="10" max="10" width="11.19921875" customWidth="1"/>
    <col min="11" max="11" width="20.296875" bestFit="1" customWidth="1"/>
    <col min="12" max="256" width="11.19921875" customWidth="1"/>
  </cols>
  <sheetData>
    <row r="1" spans="1:11">
      <c r="A1" s="27" t="s">
        <v>0</v>
      </c>
      <c r="B1" s="67">
        <v>44931</v>
      </c>
      <c r="C1" s="68"/>
      <c r="D1" s="68"/>
      <c r="E1" s="68"/>
      <c r="F1" s="68"/>
      <c r="G1" s="69"/>
      <c r="I1" s="66"/>
    </row>
    <row r="2" spans="1:11">
      <c r="A2" s="28"/>
      <c r="B2" s="70"/>
      <c r="C2" s="71"/>
      <c r="D2" s="71"/>
      <c r="E2" s="71"/>
      <c r="F2" s="71"/>
      <c r="G2" s="72"/>
      <c r="I2" s="66"/>
    </row>
    <row r="3" spans="1:11">
      <c r="A3" s="28" t="s">
        <v>114</v>
      </c>
      <c r="B3" s="62" t="s">
        <v>115</v>
      </c>
      <c r="C3" s="63"/>
      <c r="D3" s="63"/>
      <c r="E3" s="64"/>
      <c r="F3" s="62" t="s">
        <v>116</v>
      </c>
      <c r="G3" s="65"/>
      <c r="H3" s="2"/>
      <c r="I3" s="66"/>
      <c r="J3" s="2"/>
    </row>
    <row r="4" spans="1:11">
      <c r="A4" s="28"/>
      <c r="B4" s="73"/>
      <c r="C4" s="74"/>
      <c r="D4" s="74"/>
      <c r="E4" s="74"/>
      <c r="F4" s="74"/>
      <c r="G4" s="75"/>
      <c r="I4" s="66"/>
    </row>
    <row r="5" spans="1:11">
      <c r="A5" s="28"/>
      <c r="B5" s="76"/>
      <c r="C5" s="77"/>
      <c r="D5" s="77"/>
      <c r="E5" s="77"/>
      <c r="F5" s="77"/>
      <c r="G5" s="78"/>
      <c r="I5" s="66"/>
    </row>
    <row r="6" spans="1:11" s="1" customFormat="1">
      <c r="A6" s="28"/>
      <c r="B6" s="70"/>
      <c r="C6" s="71"/>
      <c r="D6" s="71"/>
      <c r="E6" s="71"/>
      <c r="F6" s="71"/>
      <c r="G6" s="72"/>
    </row>
    <row r="7" spans="1:11" ht="16.2" thickBot="1">
      <c r="A7" s="29"/>
      <c r="B7" s="59"/>
      <c r="C7" s="60"/>
      <c r="D7" s="60"/>
      <c r="E7" s="60"/>
      <c r="F7" s="60"/>
      <c r="G7" s="61"/>
    </row>
    <row r="8" spans="1:11" s="3" customFormat="1" ht="13.8">
      <c r="A8" s="30" t="s">
        <v>94</v>
      </c>
      <c r="B8" s="6"/>
      <c r="C8" s="6"/>
      <c r="D8" s="6"/>
      <c r="E8" s="7"/>
      <c r="F8" s="7"/>
      <c r="G8" s="7" t="s">
        <v>95</v>
      </c>
      <c r="H8" s="7"/>
      <c r="I8" s="7"/>
      <c r="J8" s="7"/>
      <c r="K8" s="7"/>
    </row>
    <row r="9" spans="1:11" s="3" customFormat="1" ht="13.8">
      <c r="A9" s="31" t="s">
        <v>96</v>
      </c>
      <c r="B9" s="7"/>
      <c r="C9" s="10"/>
      <c r="D9" s="36">
        <v>3.8800000000000001E-2</v>
      </c>
      <c r="E9" s="7"/>
      <c r="F9" s="7"/>
      <c r="G9" s="8" t="s">
        <v>97</v>
      </c>
      <c r="H9" s="8"/>
      <c r="I9" s="8" t="s">
        <v>98</v>
      </c>
      <c r="J9" s="7"/>
      <c r="K9" s="7"/>
    </row>
    <row r="10" spans="1:11" s="3" customFormat="1">
      <c r="A10" s="31" t="s">
        <v>99</v>
      </c>
      <c r="B10" s="7"/>
      <c r="C10" s="10"/>
      <c r="D10" s="37">
        <v>9.69E-2</v>
      </c>
      <c r="E10" s="7"/>
      <c r="F10" s="7"/>
      <c r="G10" s="54">
        <v>0</v>
      </c>
      <c r="H10" s="55">
        <v>0.25</v>
      </c>
      <c r="I10" s="56">
        <v>8.5000000000000006E-3</v>
      </c>
      <c r="J10" s="7"/>
      <c r="K10" s="7"/>
    </row>
    <row r="11" spans="1:11" s="3" customFormat="1">
      <c r="A11" s="31" t="s">
        <v>100</v>
      </c>
      <c r="B11" s="7"/>
      <c r="C11" s="10"/>
      <c r="D11" s="11">
        <v>2.6599999999999999E-2</v>
      </c>
      <c r="E11" s="7"/>
      <c r="F11" s="7"/>
      <c r="G11" s="54">
        <v>0.25000099999999997</v>
      </c>
      <c r="H11" s="55">
        <v>0.5</v>
      </c>
      <c r="I11" s="56">
        <v>1.6199999999999999E-2</v>
      </c>
      <c r="J11" s="7"/>
      <c r="K11" s="7"/>
    </row>
    <row r="12" spans="1:11" s="3" customFormat="1">
      <c r="A12" s="31" t="s">
        <v>101</v>
      </c>
      <c r="B12" s="7"/>
      <c r="C12" s="10"/>
      <c r="D12" s="10"/>
      <c r="E12" s="7"/>
      <c r="F12" s="9" t="s">
        <v>102</v>
      </c>
      <c r="G12" s="54">
        <v>0.50000100000000003</v>
      </c>
      <c r="H12" s="55">
        <v>0.65</v>
      </c>
      <c r="I12" s="56">
        <v>0.02</v>
      </c>
      <c r="J12" s="7"/>
      <c r="K12" s="7"/>
    </row>
    <row r="13" spans="1:11" s="3" customFormat="1">
      <c r="A13" s="31" t="s">
        <v>103</v>
      </c>
      <c r="B13" s="7"/>
      <c r="C13" s="10"/>
      <c r="D13" s="10"/>
      <c r="E13" s="7"/>
      <c r="F13" s="35">
        <v>0.24229999999999999</v>
      </c>
      <c r="G13" s="54">
        <v>0.65000100000000005</v>
      </c>
      <c r="H13" s="55">
        <v>0.8</v>
      </c>
      <c r="I13" s="56">
        <v>3.1300000000000001E-2</v>
      </c>
      <c r="J13" s="7"/>
      <c r="K13" s="7"/>
    </row>
    <row r="14" spans="1:11" s="3" customFormat="1">
      <c r="A14" s="31"/>
      <c r="B14" s="7"/>
      <c r="C14" s="10"/>
      <c r="D14" s="10"/>
      <c r="E14" s="7"/>
      <c r="F14" s="7"/>
      <c r="G14" s="54">
        <v>0.80000099999999996</v>
      </c>
      <c r="H14" s="55">
        <v>0.9</v>
      </c>
      <c r="I14" s="56">
        <v>5.2600000000000001E-2</v>
      </c>
      <c r="J14" s="7"/>
      <c r="K14" s="7"/>
    </row>
    <row r="15" spans="1:11" s="3" customFormat="1">
      <c r="A15" s="32" t="s">
        <v>120</v>
      </c>
      <c r="B15" s="10"/>
      <c r="C15" s="10"/>
      <c r="D15" s="10"/>
      <c r="E15" s="7"/>
      <c r="F15" s="7"/>
      <c r="G15" s="54">
        <v>0.90000100000000005</v>
      </c>
      <c r="H15" s="55">
        <v>1</v>
      </c>
      <c r="I15" s="56">
        <v>7.3700000000000002E-2</v>
      </c>
      <c r="J15" s="7"/>
      <c r="K15" s="7"/>
    </row>
    <row r="16" spans="1:11" s="3" customFormat="1">
      <c r="A16" s="33" t="s">
        <v>121</v>
      </c>
      <c r="B16" s="10"/>
      <c r="C16" s="11">
        <v>0.09</v>
      </c>
      <c r="D16" s="10"/>
      <c r="E16" s="7"/>
      <c r="F16" s="7"/>
      <c r="G16" s="54">
        <v>1.0000009999999999</v>
      </c>
      <c r="H16" s="55">
        <v>10</v>
      </c>
      <c r="I16" s="56">
        <v>0.1157</v>
      </c>
      <c r="J16" s="7"/>
      <c r="K16" s="7"/>
    </row>
    <row r="17" spans="1:12" s="3" customFormat="1" ht="13.8">
      <c r="A17" s="33" t="s">
        <v>122</v>
      </c>
      <c r="B17" s="10"/>
      <c r="C17" s="11">
        <v>0.01</v>
      </c>
      <c r="D17" s="10"/>
      <c r="E17" s="7"/>
      <c r="F17" s="7"/>
      <c r="G17" s="7"/>
      <c r="H17" s="7"/>
      <c r="I17" s="7"/>
      <c r="J17" s="7"/>
      <c r="K17" s="7"/>
    </row>
    <row r="18" spans="1:12" s="3" customFormat="1" ht="13.8">
      <c r="A18" s="31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2" s="4" customFormat="1" ht="41.4">
      <c r="A19" s="38" t="s">
        <v>104</v>
      </c>
      <c r="B19" s="38" t="s">
        <v>105</v>
      </c>
      <c r="C19" s="38" t="s">
        <v>106</v>
      </c>
      <c r="D19" s="18" t="s">
        <v>107</v>
      </c>
      <c r="E19" s="49" t="s">
        <v>108</v>
      </c>
      <c r="F19" s="49" t="s">
        <v>109</v>
      </c>
      <c r="G19" s="18" t="s">
        <v>110</v>
      </c>
      <c r="H19" s="38" t="s">
        <v>117</v>
      </c>
      <c r="I19" s="18" t="s">
        <v>111</v>
      </c>
      <c r="J19" s="18" t="s">
        <v>112</v>
      </c>
      <c r="K19" s="19" t="s">
        <v>113</v>
      </c>
      <c r="L19" s="26" t="s">
        <v>123</v>
      </c>
    </row>
    <row r="20" spans="1:12" s="3" customFormat="1">
      <c r="A20" s="39" t="s">
        <v>92</v>
      </c>
      <c r="B20" s="39">
        <v>135</v>
      </c>
      <c r="C20" s="40">
        <v>1.2547879636128125</v>
      </c>
      <c r="D20" s="12">
        <f>$D$9+C20*$D$10</f>
        <v>0.16038895367408154</v>
      </c>
      <c r="E20" s="50">
        <v>0.90477534589758357</v>
      </c>
      <c r="F20" s="50">
        <v>0.40023555271842232</v>
      </c>
      <c r="G20" s="13">
        <f>$D$9+VLOOKUP(F20,$G$10:$I$16,3)+$D$11</f>
        <v>8.1600000000000006E-2</v>
      </c>
      <c r="H20" s="52">
        <v>0.127194604424157</v>
      </c>
      <c r="I20" s="12">
        <f>IF($F$12="Yes",G20*(1-$F$13),G20*(1-H20))</f>
        <v>6.1828320000000006E-2</v>
      </c>
      <c r="J20" s="13">
        <f>1-E20</f>
        <v>9.5224654102416428E-2</v>
      </c>
      <c r="K20" s="16">
        <f>D20*(1-J20)+I20*J20</f>
        <v>0.15100355142435215</v>
      </c>
      <c r="L20" s="24">
        <f t="shared" ref="L20:L51" si="0">(1+K20)*((1+$C$16)/(1+$C$17))-1</f>
        <v>0.24217214955697419</v>
      </c>
    </row>
    <row r="21" spans="1:12" s="3" customFormat="1">
      <c r="A21" s="39" t="s">
        <v>93</v>
      </c>
      <c r="B21" s="39">
        <v>121</v>
      </c>
      <c r="C21" s="40">
        <v>1.1123296263061822</v>
      </c>
      <c r="D21" s="12">
        <f t="shared" ref="D21:D84" si="1">$D$9+C21*$D$10</f>
        <v>0.14658474078906905</v>
      </c>
      <c r="E21" s="50">
        <v>0.89077069232324202</v>
      </c>
      <c r="F21" s="50">
        <v>0.31393640851117977</v>
      </c>
      <c r="G21" s="13">
        <f t="shared" ref="G21:G84" si="2">$D$9+VLOOKUP(F21,$G$10:$I$16,3)+$D$11</f>
        <v>8.1600000000000006E-2</v>
      </c>
      <c r="H21" s="52">
        <v>0.11277188422392796</v>
      </c>
      <c r="I21" s="12">
        <f t="shared" ref="I21:I84" si="3">IF($F$12="Yes",G21*(1-$F$13),G21*(1-H21))</f>
        <v>6.1828320000000006E-2</v>
      </c>
      <c r="J21" s="13">
        <f t="shared" ref="J21:J84" si="4">1-E21</f>
        <v>0.10922930767675798</v>
      </c>
      <c r="K21" s="16">
        <f t="shared" ref="K21:K84" si="5">D21*(1-J21)+I21*J21</f>
        <v>0.13732685562511907</v>
      </c>
      <c r="L21" s="12">
        <f t="shared" si="0"/>
        <v>0.2274121511201781</v>
      </c>
    </row>
    <row r="22" spans="1:12" s="3" customFormat="1">
      <c r="A22" s="39" t="s">
        <v>1</v>
      </c>
      <c r="B22" s="39">
        <v>79</v>
      </c>
      <c r="C22" s="40">
        <v>1.2233884460533799</v>
      </c>
      <c r="D22" s="12">
        <f t="shared" si="1"/>
        <v>0.15734634042257251</v>
      </c>
      <c r="E22" s="50">
        <v>0.53224481843649774</v>
      </c>
      <c r="F22" s="50">
        <v>0.28647552976759216</v>
      </c>
      <c r="G22" s="13">
        <f t="shared" si="2"/>
        <v>8.1600000000000006E-2</v>
      </c>
      <c r="H22" s="52">
        <v>6.709338193446035E-2</v>
      </c>
      <c r="I22" s="12">
        <f t="shared" si="3"/>
        <v>6.1828320000000006E-2</v>
      </c>
      <c r="J22" s="13">
        <f t="shared" si="4"/>
        <v>0.46775518156350226</v>
      </c>
      <c r="K22" s="16">
        <f t="shared" si="5"/>
        <v>0.1126672914372258</v>
      </c>
      <c r="L22" s="12">
        <f t="shared" si="0"/>
        <v>0.20079935412532302</v>
      </c>
    </row>
    <row r="23" spans="1:12" s="3" customFormat="1">
      <c r="A23" s="39" t="s">
        <v>2</v>
      </c>
      <c r="B23" s="39">
        <v>919</v>
      </c>
      <c r="C23" s="40">
        <v>0.86660992379781421</v>
      </c>
      <c r="D23" s="12">
        <f t="shared" si="1"/>
        <v>0.1227745016160082</v>
      </c>
      <c r="E23" s="50">
        <v>0.81207822830571286</v>
      </c>
      <c r="F23" s="50">
        <v>0.36060128693424526</v>
      </c>
      <c r="G23" s="13">
        <f t="shared" si="2"/>
        <v>8.1600000000000006E-2</v>
      </c>
      <c r="H23" s="52">
        <v>0.14804160122210552</v>
      </c>
      <c r="I23" s="12">
        <f t="shared" si="3"/>
        <v>6.1828320000000006E-2</v>
      </c>
      <c r="J23" s="13">
        <f t="shared" si="4"/>
        <v>0.18792177169428714</v>
      </c>
      <c r="K23" s="16">
        <f t="shared" si="5"/>
        <v>0.11132138718872615</v>
      </c>
      <c r="L23" s="12">
        <f t="shared" si="0"/>
        <v>0.19934684359971455</v>
      </c>
    </row>
    <row r="24" spans="1:12" s="3" customFormat="1">
      <c r="A24" s="39" t="s">
        <v>3</v>
      </c>
      <c r="B24" s="39">
        <v>78</v>
      </c>
      <c r="C24" s="40">
        <v>1.2789712789022192</v>
      </c>
      <c r="D24" s="12">
        <f t="shared" si="1"/>
        <v>0.16273231692562504</v>
      </c>
      <c r="E24" s="50">
        <v>0.68909189847617136</v>
      </c>
      <c r="F24" s="50">
        <v>0.29067297300871758</v>
      </c>
      <c r="G24" s="13">
        <f t="shared" si="2"/>
        <v>8.1600000000000006E-2</v>
      </c>
      <c r="H24" s="52">
        <v>0.13070032900243647</v>
      </c>
      <c r="I24" s="12">
        <f t="shared" si="3"/>
        <v>6.1828320000000006E-2</v>
      </c>
      <c r="J24" s="13">
        <f t="shared" si="4"/>
        <v>0.31090810152382864</v>
      </c>
      <c r="K24" s="16">
        <f t="shared" si="5"/>
        <v>0.13136044680531272</v>
      </c>
      <c r="L24" s="12">
        <f t="shared" si="0"/>
        <v>0.22097315546315932</v>
      </c>
    </row>
    <row r="25" spans="1:12" s="3" customFormat="1">
      <c r="A25" s="39" t="s">
        <v>4</v>
      </c>
      <c r="B25" s="39">
        <v>527</v>
      </c>
      <c r="C25" s="40">
        <v>1.4173247670951763</v>
      </c>
      <c r="D25" s="12">
        <f t="shared" si="1"/>
        <v>0.17613876993152258</v>
      </c>
      <c r="E25" s="50">
        <v>0.82263241020683031</v>
      </c>
      <c r="F25" s="50">
        <v>0.32579303548975225</v>
      </c>
      <c r="G25" s="13">
        <f t="shared" si="2"/>
        <v>8.1600000000000006E-2</v>
      </c>
      <c r="H25" s="52">
        <v>0.15257403759395338</v>
      </c>
      <c r="I25" s="12">
        <f t="shared" si="3"/>
        <v>6.1828320000000006E-2</v>
      </c>
      <c r="J25" s="13">
        <f t="shared" si="4"/>
        <v>0.17736758979316969</v>
      </c>
      <c r="K25" s="16">
        <f t="shared" si="5"/>
        <v>0.1558638009389956</v>
      </c>
      <c r="L25" s="12">
        <f t="shared" si="0"/>
        <v>0.24741736933020331</v>
      </c>
    </row>
    <row r="26" spans="1:12" s="3" customFormat="1">
      <c r="A26" s="39" t="s">
        <v>5</v>
      </c>
      <c r="B26" s="39">
        <v>459</v>
      </c>
      <c r="C26" s="40">
        <v>0.79535182530933479</v>
      </c>
      <c r="D26" s="12">
        <f t="shared" si="1"/>
        <v>0.11586959187247454</v>
      </c>
      <c r="E26" s="50">
        <v>0.33632837785353775</v>
      </c>
      <c r="F26" s="50">
        <v>0.20863170601303069</v>
      </c>
      <c r="G26" s="13">
        <f t="shared" si="2"/>
        <v>7.3899999999999993E-2</v>
      </c>
      <c r="H26" s="52">
        <v>0.20868192176542699</v>
      </c>
      <c r="I26" s="12">
        <f t="shared" si="3"/>
        <v>5.599403E-2</v>
      </c>
      <c r="J26" s="13">
        <f t="shared" si="4"/>
        <v>0.66367162214646225</v>
      </c>
      <c r="K26" s="16">
        <f t="shared" si="5"/>
        <v>7.6131880597638493E-2</v>
      </c>
      <c r="L26" s="12">
        <f t="shared" si="0"/>
        <v>0.1613700493578476</v>
      </c>
    </row>
    <row r="27" spans="1:12" s="3" customFormat="1">
      <c r="A27" s="39" t="s">
        <v>6</v>
      </c>
      <c r="B27" s="39">
        <v>91</v>
      </c>
      <c r="C27" s="40">
        <v>0.80121147478324095</v>
      </c>
      <c r="D27" s="12">
        <f t="shared" si="1"/>
        <v>0.11643739190649605</v>
      </c>
      <c r="E27" s="50">
        <v>0.1667903213684212</v>
      </c>
      <c r="F27" s="50">
        <v>0.27187092793238393</v>
      </c>
      <c r="G27" s="13">
        <f t="shared" si="2"/>
        <v>8.1600000000000006E-2</v>
      </c>
      <c r="H27" s="52">
        <v>0.16118694622192645</v>
      </c>
      <c r="I27" s="12">
        <f t="shared" si="3"/>
        <v>6.1828320000000006E-2</v>
      </c>
      <c r="J27" s="13">
        <f t="shared" si="4"/>
        <v>0.8332096786315788</v>
      </c>
      <c r="K27" s="16">
        <f t="shared" si="5"/>
        <v>7.0936584652915705E-2</v>
      </c>
      <c r="L27" s="12">
        <f t="shared" si="0"/>
        <v>0.15576324482344384</v>
      </c>
    </row>
    <row r="28" spans="1:12" s="3" customFormat="1">
      <c r="A28" s="39" t="s">
        <v>7</v>
      </c>
      <c r="B28" s="39">
        <v>123</v>
      </c>
      <c r="C28" s="40">
        <v>1.0021898985010138</v>
      </c>
      <c r="D28" s="12">
        <f t="shared" si="1"/>
        <v>0.13591220116474823</v>
      </c>
      <c r="E28" s="50">
        <v>0.97962850678269087</v>
      </c>
      <c r="F28" s="50">
        <v>0.28324904040872662</v>
      </c>
      <c r="G28" s="13">
        <f t="shared" si="2"/>
        <v>8.1600000000000006E-2</v>
      </c>
      <c r="H28" s="52">
        <v>0.18212958937393456</v>
      </c>
      <c r="I28" s="12">
        <f t="shared" si="3"/>
        <v>6.1828320000000006E-2</v>
      </c>
      <c r="J28" s="13">
        <f t="shared" si="4"/>
        <v>2.0371493217309133E-2</v>
      </c>
      <c r="K28" s="16">
        <f t="shared" si="5"/>
        <v>0.13440300188208862</v>
      </c>
      <c r="L28" s="12">
        <f t="shared" si="0"/>
        <v>0.22425670500146189</v>
      </c>
    </row>
    <row r="29" spans="1:12" s="3" customFormat="1">
      <c r="A29" s="39" t="s">
        <v>8</v>
      </c>
      <c r="B29" s="39">
        <v>40</v>
      </c>
      <c r="C29" s="40">
        <v>0.51345457370936376</v>
      </c>
      <c r="D29" s="12">
        <f t="shared" si="1"/>
        <v>8.8553748192437359E-2</v>
      </c>
      <c r="E29" s="50">
        <v>0.95314724649198679</v>
      </c>
      <c r="F29" s="50">
        <v>0.26673936572016282</v>
      </c>
      <c r="G29" s="13">
        <f t="shared" si="2"/>
        <v>8.1600000000000006E-2</v>
      </c>
      <c r="H29" s="52">
        <v>0.15832029926749444</v>
      </c>
      <c r="I29" s="12">
        <f t="shared" si="3"/>
        <v>6.1828320000000006E-2</v>
      </c>
      <c r="J29" s="13">
        <f t="shared" si="4"/>
        <v>4.6852753508013212E-2</v>
      </c>
      <c r="K29" s="16">
        <f t="shared" si="5"/>
        <v>8.7301588292940976E-2</v>
      </c>
      <c r="L29" s="12">
        <f t="shared" si="0"/>
        <v>0.17342448637555008</v>
      </c>
    </row>
    <row r="30" spans="1:12" s="3" customFormat="1">
      <c r="A30" s="39" t="s">
        <v>9</v>
      </c>
      <c r="B30" s="39">
        <v>60</v>
      </c>
      <c r="C30" s="40">
        <v>1.1093422508494308</v>
      </c>
      <c r="D30" s="12">
        <f t="shared" si="1"/>
        <v>0.14629526410730986</v>
      </c>
      <c r="E30" s="50">
        <v>0.7959292409993961</v>
      </c>
      <c r="F30" s="50">
        <v>0.36021435634007959</v>
      </c>
      <c r="G30" s="13">
        <f t="shared" si="2"/>
        <v>8.1600000000000006E-2</v>
      </c>
      <c r="H30" s="52">
        <v>0.14611104286060103</v>
      </c>
      <c r="I30" s="12">
        <f t="shared" si="3"/>
        <v>6.1828320000000006E-2</v>
      </c>
      <c r="J30" s="13">
        <f t="shared" si="4"/>
        <v>0.2040707590006039</v>
      </c>
      <c r="K30" s="16">
        <f t="shared" si="5"/>
        <v>0.12905803071286956</v>
      </c>
      <c r="L30" s="12">
        <f t="shared" si="0"/>
        <v>0.21848836977923547</v>
      </c>
    </row>
    <row r="31" spans="1:12" s="3" customFormat="1">
      <c r="A31" s="39" t="s">
        <v>10</v>
      </c>
      <c r="B31" s="39">
        <v>434</v>
      </c>
      <c r="C31" s="40">
        <v>0.99253385390980198</v>
      </c>
      <c r="D31" s="12">
        <f t="shared" si="1"/>
        <v>0.13497653044385982</v>
      </c>
      <c r="E31" s="50">
        <v>0.29938953915995525</v>
      </c>
      <c r="F31" s="50">
        <v>0.36678760876347843</v>
      </c>
      <c r="G31" s="13">
        <f t="shared" si="2"/>
        <v>8.1600000000000006E-2</v>
      </c>
      <c r="H31" s="52">
        <v>0.13779973863057404</v>
      </c>
      <c r="I31" s="12">
        <f t="shared" si="3"/>
        <v>6.1828320000000006E-2</v>
      </c>
      <c r="J31" s="13">
        <f t="shared" si="4"/>
        <v>0.70061046084004475</v>
      </c>
      <c r="K31" s="16">
        <f t="shared" si="5"/>
        <v>8.3728129015162633E-2</v>
      </c>
      <c r="L31" s="12">
        <f t="shared" si="0"/>
        <v>0.1695679808183439</v>
      </c>
    </row>
    <row r="32" spans="1:12" s="3" customFormat="1">
      <c r="A32" s="39" t="s">
        <v>11</v>
      </c>
      <c r="B32" s="39">
        <v>250</v>
      </c>
      <c r="C32" s="40">
        <v>1.1459577381297767</v>
      </c>
      <c r="D32" s="12">
        <f t="shared" si="1"/>
        <v>0.14984330482477537</v>
      </c>
      <c r="E32" s="50">
        <v>0.80833483443691556</v>
      </c>
      <c r="F32" s="50">
        <v>0.33883265327838469</v>
      </c>
      <c r="G32" s="13">
        <f t="shared" si="2"/>
        <v>8.1600000000000006E-2</v>
      </c>
      <c r="H32" s="52">
        <v>0.16533151763699711</v>
      </c>
      <c r="I32" s="12">
        <f t="shared" si="3"/>
        <v>6.1828320000000006E-2</v>
      </c>
      <c r="J32" s="13">
        <f t="shared" si="4"/>
        <v>0.19166516556308444</v>
      </c>
      <c r="K32" s="16">
        <f t="shared" si="5"/>
        <v>0.13297389818630242</v>
      </c>
      <c r="L32" s="12">
        <f t="shared" si="0"/>
        <v>0.2227144049733365</v>
      </c>
    </row>
    <row r="33" spans="1:12" s="3" customFormat="1">
      <c r="A33" s="39" t="s">
        <v>12</v>
      </c>
      <c r="B33" s="39">
        <v>313</v>
      </c>
      <c r="C33" s="40">
        <v>0.96971792976662508</v>
      </c>
      <c r="D33" s="12">
        <f t="shared" si="1"/>
        <v>0.13276566739438597</v>
      </c>
      <c r="E33" s="50">
        <v>0.8889890472598343</v>
      </c>
      <c r="F33" s="50">
        <v>0.37651519777209974</v>
      </c>
      <c r="G33" s="13">
        <f t="shared" si="2"/>
        <v>8.1600000000000006E-2</v>
      </c>
      <c r="H33" s="52">
        <v>0.11708824353932412</v>
      </c>
      <c r="I33" s="12">
        <f t="shared" si="3"/>
        <v>6.1828320000000006E-2</v>
      </c>
      <c r="J33" s="13">
        <f t="shared" si="4"/>
        <v>0.1110109527401657</v>
      </c>
      <c r="K33" s="16">
        <f t="shared" si="5"/>
        <v>0.12489084487527508</v>
      </c>
      <c r="L33" s="12">
        <f t="shared" si="0"/>
        <v>0.21399110981589087</v>
      </c>
    </row>
    <row r="34" spans="1:12" s="3" customFormat="1">
      <c r="A34" s="39" t="s">
        <v>13</v>
      </c>
      <c r="B34" s="39">
        <v>33</v>
      </c>
      <c r="C34" s="40">
        <v>1.1116591106928237</v>
      </c>
      <c r="D34" s="12">
        <f t="shared" si="1"/>
        <v>0.14651976782613463</v>
      </c>
      <c r="E34" s="50">
        <v>0.73005474713721263</v>
      </c>
      <c r="F34" s="50">
        <v>0.28911382320393403</v>
      </c>
      <c r="G34" s="13">
        <f t="shared" si="2"/>
        <v>8.1600000000000006E-2</v>
      </c>
      <c r="H34" s="52">
        <v>9.3067838664881178E-2</v>
      </c>
      <c r="I34" s="12">
        <f t="shared" si="3"/>
        <v>6.1828320000000006E-2</v>
      </c>
      <c r="J34" s="13">
        <f t="shared" si="4"/>
        <v>0.26994525286278737</v>
      </c>
      <c r="K34" s="16">
        <f t="shared" si="5"/>
        <v>0.12365771352739316</v>
      </c>
      <c r="L34" s="12">
        <f t="shared" si="0"/>
        <v>0.21266030469787967</v>
      </c>
    </row>
    <row r="35" spans="1:12" s="3" customFormat="1">
      <c r="A35" s="39" t="s">
        <v>14</v>
      </c>
      <c r="B35" s="39">
        <v>691</v>
      </c>
      <c r="C35" s="40">
        <v>1.1398696931998886</v>
      </c>
      <c r="D35" s="12">
        <f t="shared" si="1"/>
        <v>0.14925337327106919</v>
      </c>
      <c r="E35" s="50">
        <v>0.7463843016443048</v>
      </c>
      <c r="F35" s="50">
        <v>0.32420851391027694</v>
      </c>
      <c r="G35" s="13">
        <f t="shared" si="2"/>
        <v>8.1600000000000006E-2</v>
      </c>
      <c r="H35" s="52">
        <v>0.15624620762814606</v>
      </c>
      <c r="I35" s="12">
        <f t="shared" si="3"/>
        <v>6.1828320000000006E-2</v>
      </c>
      <c r="J35" s="13">
        <f t="shared" si="4"/>
        <v>0.2536156983556952</v>
      </c>
      <c r="K35" s="16">
        <f t="shared" si="5"/>
        <v>0.12708100733194311</v>
      </c>
      <c r="L35" s="12">
        <f t="shared" si="0"/>
        <v>0.21635475048694852</v>
      </c>
    </row>
    <row r="36" spans="1:12" s="3" customFormat="1">
      <c r="A36" s="39" t="s">
        <v>15</v>
      </c>
      <c r="B36" s="39">
        <v>34</v>
      </c>
      <c r="C36" s="40">
        <v>1.1618351344221871</v>
      </c>
      <c r="D36" s="12">
        <f t="shared" si="1"/>
        <v>0.15138182452550991</v>
      </c>
      <c r="E36" s="50">
        <v>0.78701555332203788</v>
      </c>
      <c r="F36" s="50">
        <v>0.28391941260446357</v>
      </c>
      <c r="G36" s="13">
        <f t="shared" si="2"/>
        <v>8.1600000000000006E-2</v>
      </c>
      <c r="H36" s="52">
        <v>0.19579129459359629</v>
      </c>
      <c r="I36" s="12">
        <f t="shared" si="3"/>
        <v>6.1828320000000006E-2</v>
      </c>
      <c r="J36" s="13">
        <f t="shared" si="4"/>
        <v>0.21298444667796212</v>
      </c>
      <c r="K36" s="16">
        <f t="shared" si="5"/>
        <v>0.13230832091607181</v>
      </c>
      <c r="L36" s="12">
        <f t="shared" si="0"/>
        <v>0.22199610871140441</v>
      </c>
    </row>
    <row r="37" spans="1:12" s="3" customFormat="1">
      <c r="A37" s="39" t="s">
        <v>16</v>
      </c>
      <c r="B37" s="39">
        <v>625</v>
      </c>
      <c r="C37" s="40">
        <v>1.0642213307709947</v>
      </c>
      <c r="D37" s="12">
        <f t="shared" si="1"/>
        <v>0.14192304695170938</v>
      </c>
      <c r="E37" s="50">
        <v>0.85087863487292192</v>
      </c>
      <c r="F37" s="50">
        <v>0.32871841733199164</v>
      </c>
      <c r="G37" s="13">
        <f t="shared" si="2"/>
        <v>8.1600000000000006E-2</v>
      </c>
      <c r="H37" s="52">
        <v>0.1643211100069138</v>
      </c>
      <c r="I37" s="12">
        <f t="shared" si="3"/>
        <v>6.1828320000000006E-2</v>
      </c>
      <c r="J37" s="13">
        <f t="shared" si="4"/>
        <v>0.14912136512707808</v>
      </c>
      <c r="K37" s="16">
        <f t="shared" si="5"/>
        <v>0.1299792119291899</v>
      </c>
      <c r="L37" s="12">
        <f t="shared" si="0"/>
        <v>0.21948251584437317</v>
      </c>
    </row>
    <row r="38" spans="1:12" s="3" customFormat="1">
      <c r="A38" s="39" t="s">
        <v>17</v>
      </c>
      <c r="B38" s="39">
        <v>93</v>
      </c>
      <c r="C38" s="40">
        <v>0.86339721637075073</v>
      </c>
      <c r="D38" s="12">
        <f t="shared" si="1"/>
        <v>0.12246319026632575</v>
      </c>
      <c r="E38" s="50">
        <v>0.79315647446236115</v>
      </c>
      <c r="F38" s="50">
        <v>0.41318238093137843</v>
      </c>
      <c r="G38" s="13">
        <f t="shared" si="2"/>
        <v>8.1600000000000006E-2</v>
      </c>
      <c r="H38" s="52">
        <v>0.16735224114793509</v>
      </c>
      <c r="I38" s="12">
        <f t="shared" si="3"/>
        <v>6.1828320000000006E-2</v>
      </c>
      <c r="J38" s="13">
        <f t="shared" si="4"/>
        <v>0.20684352553763885</v>
      </c>
      <c r="K38" s="16">
        <f t="shared" si="5"/>
        <v>0.10992125992992158</v>
      </c>
      <c r="L38" s="12">
        <f t="shared" si="0"/>
        <v>0.19783581517189552</v>
      </c>
    </row>
    <row r="39" spans="1:12" s="3" customFormat="1">
      <c r="A39" s="39" t="s">
        <v>18</v>
      </c>
      <c r="B39" s="39">
        <v>548</v>
      </c>
      <c r="C39" s="40">
        <v>1.0493029605957931</v>
      </c>
      <c r="D39" s="12">
        <f t="shared" si="1"/>
        <v>0.14047745688173235</v>
      </c>
      <c r="E39" s="50">
        <v>0.91037106579643301</v>
      </c>
      <c r="F39" s="50">
        <v>0.36002989584654765</v>
      </c>
      <c r="G39" s="13">
        <f t="shared" si="2"/>
        <v>8.1600000000000006E-2</v>
      </c>
      <c r="H39" s="52">
        <v>0.13557720392880895</v>
      </c>
      <c r="I39" s="12">
        <f t="shared" si="3"/>
        <v>6.1828320000000006E-2</v>
      </c>
      <c r="J39" s="13">
        <f t="shared" si="4"/>
        <v>8.962893420356699E-2</v>
      </c>
      <c r="K39" s="16">
        <f t="shared" si="5"/>
        <v>0.13342821856699222</v>
      </c>
      <c r="L39" s="12">
        <f t="shared" si="0"/>
        <v>0.22320471112675411</v>
      </c>
    </row>
    <row r="40" spans="1:12" s="3" customFormat="1">
      <c r="A40" s="39" t="s">
        <v>19</v>
      </c>
      <c r="B40" s="39">
        <v>220</v>
      </c>
      <c r="C40" s="40">
        <v>1.2798842768636391</v>
      </c>
      <c r="D40" s="12">
        <f t="shared" si="1"/>
        <v>0.16282078642808662</v>
      </c>
      <c r="E40" s="50">
        <v>0.83882138742289858</v>
      </c>
      <c r="F40" s="50">
        <v>0.30759855283943305</v>
      </c>
      <c r="G40" s="13">
        <f t="shared" si="2"/>
        <v>8.1600000000000006E-2</v>
      </c>
      <c r="H40" s="52">
        <v>0.14733906468781949</v>
      </c>
      <c r="I40" s="12">
        <f t="shared" si="3"/>
        <v>6.1828320000000006E-2</v>
      </c>
      <c r="J40" s="13">
        <f t="shared" si="4"/>
        <v>0.16117861257710142</v>
      </c>
      <c r="K40" s="16">
        <f t="shared" si="5"/>
        <v>0.1465429608084681</v>
      </c>
      <c r="L40" s="12">
        <f t="shared" si="0"/>
        <v>0.23735824483290124</v>
      </c>
    </row>
    <row r="41" spans="1:12" s="3" customFormat="1">
      <c r="A41" s="39" t="s">
        <v>20</v>
      </c>
      <c r="B41" s="39">
        <v>546</v>
      </c>
      <c r="C41" s="40">
        <v>1.0919994363561338</v>
      </c>
      <c r="D41" s="12">
        <f t="shared" si="1"/>
        <v>0.14461474538290936</v>
      </c>
      <c r="E41" s="50">
        <v>0.68705505290462243</v>
      </c>
      <c r="F41" s="50">
        <v>0.29818857928992504</v>
      </c>
      <c r="G41" s="13">
        <f t="shared" si="2"/>
        <v>8.1600000000000006E-2</v>
      </c>
      <c r="H41" s="52">
        <v>0.14329427979751941</v>
      </c>
      <c r="I41" s="12">
        <f t="shared" si="3"/>
        <v>6.1828320000000006E-2</v>
      </c>
      <c r="J41" s="13">
        <f t="shared" si="4"/>
        <v>0.31294494709537757</v>
      </c>
      <c r="K41" s="16">
        <f t="shared" si="5"/>
        <v>0.11870715187123937</v>
      </c>
      <c r="L41" s="12">
        <f t="shared" si="0"/>
        <v>0.20731761934618897</v>
      </c>
    </row>
    <row r="42" spans="1:12" s="3" customFormat="1">
      <c r="A42" s="39" t="s">
        <v>21</v>
      </c>
      <c r="B42" s="39">
        <v>204</v>
      </c>
      <c r="C42" s="40">
        <v>0.89025268085378773</v>
      </c>
      <c r="D42" s="12">
        <f t="shared" si="1"/>
        <v>0.12506548477473203</v>
      </c>
      <c r="E42" s="50">
        <v>0.47578221544074484</v>
      </c>
      <c r="F42" s="50">
        <v>0.2567368687265647</v>
      </c>
      <c r="G42" s="13">
        <f t="shared" si="2"/>
        <v>8.1600000000000006E-2</v>
      </c>
      <c r="H42" s="52">
        <v>0.13525845851433821</v>
      </c>
      <c r="I42" s="12">
        <f t="shared" si="3"/>
        <v>6.1828320000000006E-2</v>
      </c>
      <c r="J42" s="13">
        <f t="shared" si="4"/>
        <v>0.52421778455925516</v>
      </c>
      <c r="K42" s="16">
        <f t="shared" si="5"/>
        <v>9.1915438354713441E-2</v>
      </c>
      <c r="L42" s="12">
        <f t="shared" si="0"/>
        <v>0.17840378990756212</v>
      </c>
    </row>
    <row r="43" spans="1:12" s="3" customFormat="1">
      <c r="A43" s="39" t="s">
        <v>22</v>
      </c>
      <c r="B43" s="39">
        <v>304</v>
      </c>
      <c r="C43" s="40">
        <v>1.4369095867810762</v>
      </c>
      <c r="D43" s="12">
        <f t="shared" si="1"/>
        <v>0.17803653895908628</v>
      </c>
      <c r="E43" s="50">
        <v>0.9606195267508475</v>
      </c>
      <c r="F43" s="50">
        <v>0.39039658406461963</v>
      </c>
      <c r="G43" s="13">
        <f t="shared" si="2"/>
        <v>8.1600000000000006E-2</v>
      </c>
      <c r="H43" s="52">
        <v>6.448525279624602E-2</v>
      </c>
      <c r="I43" s="12">
        <f t="shared" si="3"/>
        <v>6.1828320000000006E-2</v>
      </c>
      <c r="J43" s="13">
        <f t="shared" si="4"/>
        <v>3.9380473249152503E-2</v>
      </c>
      <c r="K43" s="16">
        <f t="shared" si="5"/>
        <v>0.17346020430103634</v>
      </c>
      <c r="L43" s="12">
        <f t="shared" si="0"/>
        <v>0.26640754721596993</v>
      </c>
    </row>
    <row r="44" spans="1:12" s="3" customFormat="1">
      <c r="A44" s="39" t="s">
        <v>23</v>
      </c>
      <c r="B44" s="39">
        <v>701</v>
      </c>
      <c r="C44" s="40">
        <v>0.94188893840474441</v>
      </c>
      <c r="D44" s="12">
        <f t="shared" si="1"/>
        <v>0.13006903813141973</v>
      </c>
      <c r="E44" s="50">
        <v>0.88766446189075132</v>
      </c>
      <c r="F44" s="50">
        <v>0.31327981990324427</v>
      </c>
      <c r="G44" s="13">
        <f t="shared" si="2"/>
        <v>8.1600000000000006E-2</v>
      </c>
      <c r="H44" s="52">
        <v>0.14942222967356877</v>
      </c>
      <c r="I44" s="12">
        <f t="shared" si="3"/>
        <v>6.1828320000000006E-2</v>
      </c>
      <c r="J44" s="13">
        <f t="shared" si="4"/>
        <v>0.11233553810924868</v>
      </c>
      <c r="K44" s="16">
        <f t="shared" si="5"/>
        <v>0.12240318033916514</v>
      </c>
      <c r="L44" s="12">
        <f t="shared" si="0"/>
        <v>0.21130640254424771</v>
      </c>
    </row>
    <row r="45" spans="1:12" s="3" customFormat="1">
      <c r="A45" s="39" t="s">
        <v>24</v>
      </c>
      <c r="B45" s="39">
        <v>151</v>
      </c>
      <c r="C45" s="40">
        <v>0.88345657702584712</v>
      </c>
      <c r="D45" s="12">
        <f t="shared" si="1"/>
        <v>0.12440694231380459</v>
      </c>
      <c r="E45" s="50">
        <v>0.74328467209284321</v>
      </c>
      <c r="F45" s="50">
        <v>0.35544646966148985</v>
      </c>
      <c r="G45" s="13">
        <f t="shared" si="2"/>
        <v>8.1600000000000006E-2</v>
      </c>
      <c r="H45" s="52">
        <v>0.11181535380692163</v>
      </c>
      <c r="I45" s="12">
        <f t="shared" si="3"/>
        <v>6.1828320000000006E-2</v>
      </c>
      <c r="J45" s="13">
        <f t="shared" si="4"/>
        <v>0.25671532790715679</v>
      </c>
      <c r="K45" s="16">
        <f t="shared" si="5"/>
        <v>0.10834205076653812</v>
      </c>
      <c r="L45" s="12">
        <f t="shared" si="0"/>
        <v>0.19613152013418467</v>
      </c>
    </row>
    <row r="46" spans="1:12" s="3" customFormat="1">
      <c r="A46" s="39" t="s">
        <v>25</v>
      </c>
      <c r="B46" s="39">
        <v>694</v>
      </c>
      <c r="C46" s="40">
        <v>1.0049343979183731</v>
      </c>
      <c r="D46" s="12">
        <f t="shared" si="1"/>
        <v>0.13617814315829035</v>
      </c>
      <c r="E46" s="50">
        <v>0.87031366344554917</v>
      </c>
      <c r="F46" s="50">
        <v>0.34205032302131899</v>
      </c>
      <c r="G46" s="13">
        <f t="shared" si="2"/>
        <v>8.1600000000000006E-2</v>
      </c>
      <c r="H46" s="52">
        <v>0.12197056329237574</v>
      </c>
      <c r="I46" s="12">
        <f t="shared" si="3"/>
        <v>6.1828320000000006E-2</v>
      </c>
      <c r="J46" s="13">
        <f t="shared" si="4"/>
        <v>0.12968633655445083</v>
      </c>
      <c r="K46" s="16">
        <f t="shared" si="5"/>
        <v>0.12653598696942042</v>
      </c>
      <c r="L46" s="12">
        <f t="shared" si="0"/>
        <v>0.21576656019472118</v>
      </c>
    </row>
    <row r="47" spans="1:12" s="3" customFormat="1">
      <c r="A47" s="39" t="s">
        <v>26</v>
      </c>
      <c r="B47" s="39">
        <v>81</v>
      </c>
      <c r="C47" s="40">
        <v>1.285462842089373</v>
      </c>
      <c r="D47" s="12">
        <f t="shared" si="1"/>
        <v>0.16336134939846025</v>
      </c>
      <c r="E47" s="50">
        <v>0.53078570542371684</v>
      </c>
      <c r="F47" s="50">
        <v>0.31850778962468418</v>
      </c>
      <c r="G47" s="13">
        <f t="shared" si="2"/>
        <v>8.1600000000000006E-2</v>
      </c>
      <c r="H47" s="52">
        <v>0.14350949362995555</v>
      </c>
      <c r="I47" s="12">
        <f t="shared" si="3"/>
        <v>6.1828320000000006E-2</v>
      </c>
      <c r="J47" s="13">
        <f t="shared" si="4"/>
        <v>0.46921429457628316</v>
      </c>
      <c r="K47" s="16">
        <f t="shared" si="5"/>
        <v>0.11572060063306872</v>
      </c>
      <c r="L47" s="12">
        <f t="shared" si="0"/>
        <v>0.2040945095941038</v>
      </c>
    </row>
    <row r="48" spans="1:12" s="3" customFormat="1">
      <c r="A48" s="39" t="s">
        <v>27</v>
      </c>
      <c r="B48" s="39">
        <v>976</v>
      </c>
      <c r="C48" s="40">
        <v>1.3092515609997015</v>
      </c>
      <c r="D48" s="12">
        <f t="shared" si="1"/>
        <v>0.16566647626087108</v>
      </c>
      <c r="E48" s="50">
        <v>0.81250594766812001</v>
      </c>
      <c r="F48" s="50">
        <v>0.31303180434126693</v>
      </c>
      <c r="G48" s="13">
        <f t="shared" si="2"/>
        <v>8.1600000000000006E-2</v>
      </c>
      <c r="H48" s="52">
        <v>0.11909507131731716</v>
      </c>
      <c r="I48" s="12">
        <f t="shared" si="3"/>
        <v>6.1828320000000006E-2</v>
      </c>
      <c r="J48" s="13">
        <f t="shared" si="4"/>
        <v>0.18749405233187999</v>
      </c>
      <c r="K48" s="16">
        <f t="shared" si="5"/>
        <v>0.14619743955684938</v>
      </c>
      <c r="L48" s="12">
        <f t="shared" si="0"/>
        <v>0.23698535556135258</v>
      </c>
    </row>
    <row r="49" spans="1:12" s="3" customFormat="1">
      <c r="A49" s="39" t="s">
        <v>28</v>
      </c>
      <c r="B49" s="39">
        <v>876</v>
      </c>
      <c r="C49" s="40">
        <v>1.1000606706009237</v>
      </c>
      <c r="D49" s="12">
        <f t="shared" si="1"/>
        <v>0.14539587898122952</v>
      </c>
      <c r="E49" s="50">
        <v>0.39238966014747878</v>
      </c>
      <c r="F49" s="50">
        <v>0.35796246898136291</v>
      </c>
      <c r="G49" s="13">
        <f t="shared" si="2"/>
        <v>8.1600000000000006E-2</v>
      </c>
      <c r="H49" s="52">
        <v>0.13283585018145844</v>
      </c>
      <c r="I49" s="12">
        <f t="shared" si="3"/>
        <v>6.1828320000000006E-2</v>
      </c>
      <c r="J49" s="13">
        <f t="shared" si="4"/>
        <v>0.60761033985252122</v>
      </c>
      <c r="K49" s="16">
        <f t="shared" si="5"/>
        <v>9.4619366067999047E-2</v>
      </c>
      <c r="L49" s="12">
        <f t="shared" si="0"/>
        <v>0.18132189011298916</v>
      </c>
    </row>
    <row r="50" spans="1:12" s="3" customFormat="1">
      <c r="A50" s="39" t="s">
        <v>29</v>
      </c>
      <c r="B50" s="39">
        <v>329</v>
      </c>
      <c r="C50" s="40">
        <v>1.2778391915154916</v>
      </c>
      <c r="D50" s="12">
        <f t="shared" si="1"/>
        <v>0.16262261765785113</v>
      </c>
      <c r="E50" s="50">
        <v>0.85186348594784844</v>
      </c>
      <c r="F50" s="50">
        <v>0.40857805377639683</v>
      </c>
      <c r="G50" s="13">
        <f t="shared" si="2"/>
        <v>8.1600000000000006E-2</v>
      </c>
      <c r="H50" s="52">
        <v>8.9887442731720502E-2</v>
      </c>
      <c r="I50" s="12">
        <f t="shared" si="3"/>
        <v>6.1828320000000006E-2</v>
      </c>
      <c r="J50" s="13">
        <f t="shared" si="4"/>
        <v>0.14813651405215156</v>
      </c>
      <c r="K50" s="16">
        <f t="shared" si="5"/>
        <v>0.14769130176648212</v>
      </c>
      <c r="L50" s="12">
        <f t="shared" si="0"/>
        <v>0.23859754349055984</v>
      </c>
    </row>
    <row r="51" spans="1:12" s="3" customFormat="1">
      <c r="A51" s="39" t="s">
        <v>30</v>
      </c>
      <c r="B51" s="39">
        <v>183</v>
      </c>
      <c r="C51" s="40">
        <v>1.0898983946338689</v>
      </c>
      <c r="D51" s="12">
        <f t="shared" si="1"/>
        <v>0.14441115444002189</v>
      </c>
      <c r="E51" s="50">
        <v>0.58933965663875831</v>
      </c>
      <c r="F51" s="50">
        <v>0.3484648643090531</v>
      </c>
      <c r="G51" s="13">
        <f t="shared" si="2"/>
        <v>8.1600000000000006E-2</v>
      </c>
      <c r="H51" s="52">
        <v>0.13866337895304398</v>
      </c>
      <c r="I51" s="12">
        <f t="shared" si="3"/>
        <v>6.1828320000000006E-2</v>
      </c>
      <c r="J51" s="13">
        <f t="shared" si="4"/>
        <v>0.41066034336124169</v>
      </c>
      <c r="K51" s="16">
        <f t="shared" si="5"/>
        <v>0.11049765929313793</v>
      </c>
      <c r="L51" s="12">
        <f t="shared" si="0"/>
        <v>0.19845786993021819</v>
      </c>
    </row>
    <row r="52" spans="1:12" s="3" customFormat="1">
      <c r="A52" s="39" t="s">
        <v>31</v>
      </c>
      <c r="B52" s="39">
        <v>296</v>
      </c>
      <c r="C52" s="40">
        <v>0.82414787698819414</v>
      </c>
      <c r="D52" s="12">
        <f t="shared" si="1"/>
        <v>0.11865992928015601</v>
      </c>
      <c r="E52" s="50">
        <v>0.63959422792914189</v>
      </c>
      <c r="F52" s="50">
        <v>0.32436129669865438</v>
      </c>
      <c r="G52" s="13">
        <f t="shared" si="2"/>
        <v>8.1600000000000006E-2</v>
      </c>
      <c r="H52" s="52">
        <v>0.12795117364479541</v>
      </c>
      <c r="I52" s="12">
        <f t="shared" si="3"/>
        <v>6.1828320000000006E-2</v>
      </c>
      <c r="J52" s="13">
        <f t="shared" si="4"/>
        <v>0.36040577207085811</v>
      </c>
      <c r="K52" s="16">
        <f t="shared" si="5"/>
        <v>9.8177489259512044E-2</v>
      </c>
      <c r="L52" s="12">
        <f t="shared" ref="L52:L83" si="6">(1+K52)*((1+$C$16)/(1+$C$17))-1</f>
        <v>0.18516184484442388</v>
      </c>
    </row>
    <row r="53" spans="1:12" s="3" customFormat="1">
      <c r="A53" s="39" t="s">
        <v>32</v>
      </c>
      <c r="B53" s="39">
        <v>609</v>
      </c>
      <c r="C53" s="40">
        <v>0.82735424153823467</v>
      </c>
      <c r="D53" s="12">
        <f t="shared" si="1"/>
        <v>0.11897062600505494</v>
      </c>
      <c r="E53" s="50">
        <v>0.38046139161940196</v>
      </c>
      <c r="F53" s="50">
        <v>0.35369579943781182</v>
      </c>
      <c r="G53" s="13">
        <f t="shared" si="2"/>
        <v>8.1600000000000006E-2</v>
      </c>
      <c r="H53" s="52">
        <v>0.16148026526834255</v>
      </c>
      <c r="I53" s="12">
        <f t="shared" si="3"/>
        <v>6.1828320000000006E-2</v>
      </c>
      <c r="J53" s="13">
        <f t="shared" si="4"/>
        <v>0.61953860838059804</v>
      </c>
      <c r="K53" s="16">
        <f t="shared" si="5"/>
        <v>8.3568761263024913E-2</v>
      </c>
      <c r="L53" s="12">
        <f t="shared" si="6"/>
        <v>0.16939598987791804</v>
      </c>
    </row>
    <row r="54" spans="1:12" s="3" customFormat="1">
      <c r="A54" s="39" t="s">
        <v>33</v>
      </c>
      <c r="B54" s="39">
        <v>946</v>
      </c>
      <c r="C54" s="40">
        <v>0.85111507463415348</v>
      </c>
      <c r="D54" s="12">
        <f t="shared" si="1"/>
        <v>0.12127305073204947</v>
      </c>
      <c r="E54" s="50">
        <v>0.75107547707795952</v>
      </c>
      <c r="F54" s="50">
        <v>0.29910661136638944</v>
      </c>
      <c r="G54" s="13">
        <f t="shared" si="2"/>
        <v>8.1600000000000006E-2</v>
      </c>
      <c r="H54" s="52">
        <v>0.15556235877062569</v>
      </c>
      <c r="I54" s="12">
        <f t="shared" si="3"/>
        <v>6.1828320000000006E-2</v>
      </c>
      <c r="J54" s="13">
        <f t="shared" si="4"/>
        <v>0.24892452292204048</v>
      </c>
      <c r="K54" s="16">
        <f t="shared" si="5"/>
        <v>0.10647579949434491</v>
      </c>
      <c r="L54" s="12">
        <f t="shared" si="6"/>
        <v>0.19411744697904543</v>
      </c>
    </row>
    <row r="55" spans="1:12" s="3" customFormat="1">
      <c r="A55" s="39" t="s">
        <v>34</v>
      </c>
      <c r="B55" s="39">
        <v>98</v>
      </c>
      <c r="C55" s="40">
        <v>0.64171469712892659</v>
      </c>
      <c r="D55" s="12">
        <f t="shared" si="1"/>
        <v>0.10098215415179299</v>
      </c>
      <c r="E55" s="50">
        <v>0.65260842873011593</v>
      </c>
      <c r="F55" s="50">
        <v>0.35615106650646311</v>
      </c>
      <c r="G55" s="13">
        <f t="shared" si="2"/>
        <v>8.1600000000000006E-2</v>
      </c>
      <c r="H55" s="52">
        <v>0.133464137223266</v>
      </c>
      <c r="I55" s="12">
        <f t="shared" si="3"/>
        <v>6.1828320000000006E-2</v>
      </c>
      <c r="J55" s="13">
        <f t="shared" si="4"/>
        <v>0.34739157126988407</v>
      </c>
      <c r="K55" s="16">
        <f t="shared" si="5"/>
        <v>8.7380442184561175E-2</v>
      </c>
      <c r="L55" s="12">
        <f t="shared" si="6"/>
        <v>0.17350958611997203</v>
      </c>
    </row>
    <row r="56" spans="1:12" s="3" customFormat="1">
      <c r="A56" s="39" t="s">
        <v>35</v>
      </c>
      <c r="B56" s="39">
        <v>254</v>
      </c>
      <c r="C56" s="40">
        <v>1.075111341557748</v>
      </c>
      <c r="D56" s="12">
        <f t="shared" si="1"/>
        <v>0.14297828899694578</v>
      </c>
      <c r="E56" s="50">
        <v>0.84469644897586871</v>
      </c>
      <c r="F56" s="50">
        <v>0.29671298811489205</v>
      </c>
      <c r="G56" s="13">
        <f t="shared" si="2"/>
        <v>8.1600000000000006E-2</v>
      </c>
      <c r="H56" s="52">
        <v>0.14202345598456181</v>
      </c>
      <c r="I56" s="12">
        <f t="shared" si="3"/>
        <v>6.1828320000000006E-2</v>
      </c>
      <c r="J56" s="13">
        <f t="shared" si="4"/>
        <v>0.15530355102413129</v>
      </c>
      <c r="K56" s="16">
        <f t="shared" si="5"/>
        <v>0.13037541064622193</v>
      </c>
      <c r="L56" s="12">
        <f t="shared" si="6"/>
        <v>0.21991009663800187</v>
      </c>
    </row>
    <row r="57" spans="1:12" s="3" customFormat="1">
      <c r="A57" s="39" t="s">
        <v>36</v>
      </c>
      <c r="B57" s="39">
        <v>131</v>
      </c>
      <c r="C57" s="40">
        <v>1.0045231368785612</v>
      </c>
      <c r="D57" s="12">
        <f t="shared" si="1"/>
        <v>0.13613829196353258</v>
      </c>
      <c r="E57" s="50">
        <v>0.63226164062273504</v>
      </c>
      <c r="F57" s="50">
        <v>0.32731972164768303</v>
      </c>
      <c r="G57" s="13">
        <f t="shared" si="2"/>
        <v>8.1600000000000006E-2</v>
      </c>
      <c r="H57" s="52">
        <v>9.8482369115364565E-2</v>
      </c>
      <c r="I57" s="12">
        <f t="shared" si="3"/>
        <v>6.1828320000000006E-2</v>
      </c>
      <c r="J57" s="13">
        <f t="shared" si="4"/>
        <v>0.36773835937726496</v>
      </c>
      <c r="K57" s="16">
        <f t="shared" si="5"/>
        <v>0.10881166478829256</v>
      </c>
      <c r="L57" s="12">
        <f t="shared" si="6"/>
        <v>0.19663833130617725</v>
      </c>
    </row>
    <row r="58" spans="1:12" s="3" customFormat="1">
      <c r="A58" s="39" t="s">
        <v>37</v>
      </c>
      <c r="B58" s="39">
        <v>340</v>
      </c>
      <c r="C58" s="40">
        <v>1.1273169192040779</v>
      </c>
      <c r="D58" s="12">
        <f t="shared" si="1"/>
        <v>0.14803700947087517</v>
      </c>
      <c r="E58" s="50">
        <v>0.96166700365007829</v>
      </c>
      <c r="F58" s="50">
        <v>0.3721555277615492</v>
      </c>
      <c r="G58" s="13">
        <f t="shared" si="2"/>
        <v>8.1600000000000006E-2</v>
      </c>
      <c r="H58" s="52">
        <v>0.10124085855207247</v>
      </c>
      <c r="I58" s="12">
        <f t="shared" si="3"/>
        <v>6.1828320000000006E-2</v>
      </c>
      <c r="J58" s="13">
        <f t="shared" si="4"/>
        <v>3.8332996349921711E-2</v>
      </c>
      <c r="K58" s="16">
        <f t="shared" si="5"/>
        <v>0.14473237209205658</v>
      </c>
      <c r="L58" s="12">
        <f t="shared" si="6"/>
        <v>0.23540424314885322</v>
      </c>
    </row>
    <row r="59" spans="1:12" s="3" customFormat="1">
      <c r="A59" s="39" t="s">
        <v>38</v>
      </c>
      <c r="B59" s="39">
        <v>195</v>
      </c>
      <c r="C59" s="40">
        <v>0.94855102060864704</v>
      </c>
      <c r="D59" s="12">
        <f t="shared" si="1"/>
        <v>0.1307145938969779</v>
      </c>
      <c r="E59" s="50">
        <v>0.72767856830736655</v>
      </c>
      <c r="F59" s="50">
        <v>0.31661672142265335</v>
      </c>
      <c r="G59" s="13">
        <f t="shared" si="2"/>
        <v>8.1600000000000006E-2</v>
      </c>
      <c r="H59" s="52">
        <v>0.16023805203639199</v>
      </c>
      <c r="I59" s="12">
        <f t="shared" si="3"/>
        <v>6.1828320000000006E-2</v>
      </c>
      <c r="J59" s="13">
        <f t="shared" si="4"/>
        <v>0.27232143169263345</v>
      </c>
      <c r="K59" s="16">
        <f t="shared" si="5"/>
        <v>0.111955385165382</v>
      </c>
      <c r="L59" s="12">
        <f t="shared" si="6"/>
        <v>0.20003105923788755</v>
      </c>
    </row>
    <row r="60" spans="1:12" s="3" customFormat="1">
      <c r="A60" s="39" t="s">
        <v>39</v>
      </c>
      <c r="B60" s="39">
        <v>117</v>
      </c>
      <c r="C60" s="40">
        <v>1.4810412614330186</v>
      </c>
      <c r="D60" s="12">
        <f t="shared" si="1"/>
        <v>0.18231289823285951</v>
      </c>
      <c r="E60" s="50">
        <v>0.96242549816111267</v>
      </c>
      <c r="F60" s="50">
        <v>0.37646554331157367</v>
      </c>
      <c r="G60" s="13">
        <f t="shared" si="2"/>
        <v>8.1600000000000006E-2</v>
      </c>
      <c r="H60" s="52">
        <v>8.8210311004828595E-2</v>
      </c>
      <c r="I60" s="12">
        <f t="shared" si="3"/>
        <v>6.1828320000000006E-2</v>
      </c>
      <c r="J60" s="13">
        <f t="shared" si="4"/>
        <v>3.7574501838887331E-2</v>
      </c>
      <c r="K60" s="16">
        <f t="shared" si="5"/>
        <v>0.17778575022649137</v>
      </c>
      <c r="L60" s="12">
        <f t="shared" si="6"/>
        <v>0.27107571064047109</v>
      </c>
    </row>
    <row r="61" spans="1:12" s="3" customFormat="1">
      <c r="A61" s="39" t="s">
        <v>40</v>
      </c>
      <c r="B61" s="39">
        <v>42</v>
      </c>
      <c r="C61" s="40">
        <v>1.0465065675031995</v>
      </c>
      <c r="D61" s="12">
        <f t="shared" si="1"/>
        <v>0.14020648639106004</v>
      </c>
      <c r="E61" s="50">
        <v>0.50711116722512972</v>
      </c>
      <c r="F61" s="50">
        <v>0.37822500062766806</v>
      </c>
      <c r="G61" s="13">
        <f t="shared" si="2"/>
        <v>8.1600000000000006E-2</v>
      </c>
      <c r="H61" s="52">
        <v>0.13081408177340331</v>
      </c>
      <c r="I61" s="12">
        <f t="shared" si="3"/>
        <v>6.1828320000000006E-2</v>
      </c>
      <c r="J61" s="13">
        <f t="shared" si="4"/>
        <v>0.49288883277487028</v>
      </c>
      <c r="K61" s="16">
        <f t="shared" si="5"/>
        <v>0.10157476344353589</v>
      </c>
      <c r="L61" s="12">
        <f t="shared" si="6"/>
        <v>0.18882821005292483</v>
      </c>
    </row>
    <row r="62" spans="1:12" s="3" customFormat="1">
      <c r="A62" s="39" t="s">
        <v>41</v>
      </c>
      <c r="B62" s="39">
        <v>139</v>
      </c>
      <c r="C62" s="40">
        <v>0.65552309504745199</v>
      </c>
      <c r="D62" s="12">
        <f t="shared" si="1"/>
        <v>0.1023201879100981</v>
      </c>
      <c r="E62" s="50">
        <v>0.87074682590597807</v>
      </c>
      <c r="F62" s="50">
        <v>0.27335832678053279</v>
      </c>
      <c r="G62" s="13">
        <f t="shared" si="2"/>
        <v>8.1600000000000006E-2</v>
      </c>
      <c r="H62" s="52">
        <v>0.17406382862186523</v>
      </c>
      <c r="I62" s="12">
        <f t="shared" si="3"/>
        <v>6.1828320000000006E-2</v>
      </c>
      <c r="J62" s="13">
        <f t="shared" si="4"/>
        <v>0.12925317409402193</v>
      </c>
      <c r="K62" s="16">
        <f t="shared" si="5"/>
        <v>9.7086485457722055E-2</v>
      </c>
      <c r="L62" s="12">
        <f t="shared" si="6"/>
        <v>0.18398442489991784</v>
      </c>
    </row>
    <row r="63" spans="1:12" s="3" customFormat="1">
      <c r="A63" s="39" t="s">
        <v>42</v>
      </c>
      <c r="B63" s="39">
        <v>412</v>
      </c>
      <c r="C63" s="40">
        <v>0.82935386942814415</v>
      </c>
      <c r="D63" s="12">
        <f t="shared" si="1"/>
        <v>0.11916438994758717</v>
      </c>
      <c r="E63" s="50">
        <v>0.66044334308399089</v>
      </c>
      <c r="F63" s="50">
        <v>0.33021246668383758</v>
      </c>
      <c r="G63" s="13">
        <f t="shared" si="2"/>
        <v>8.1600000000000006E-2</v>
      </c>
      <c r="H63" s="52">
        <v>8.0780611717472139E-2</v>
      </c>
      <c r="I63" s="12">
        <f t="shared" si="3"/>
        <v>6.1828320000000006E-2</v>
      </c>
      <c r="J63" s="13">
        <f t="shared" si="4"/>
        <v>0.33955665691600911</v>
      </c>
      <c r="K63" s="16">
        <f t="shared" si="5"/>
        <v>9.9695545715482017E-2</v>
      </c>
      <c r="L63" s="12">
        <f t="shared" si="6"/>
        <v>0.18680014339591633</v>
      </c>
    </row>
    <row r="64" spans="1:12" s="3" customFormat="1">
      <c r="A64" s="39" t="s">
        <v>43</v>
      </c>
      <c r="B64" s="39">
        <v>300</v>
      </c>
      <c r="C64" s="40">
        <v>1.0281190324619993</v>
      </c>
      <c r="D64" s="12">
        <f t="shared" si="1"/>
        <v>0.13842473424556773</v>
      </c>
      <c r="E64" s="50">
        <v>0.93333280476252056</v>
      </c>
      <c r="F64" s="50">
        <v>0.3112177251485157</v>
      </c>
      <c r="G64" s="13">
        <f t="shared" si="2"/>
        <v>8.1600000000000006E-2</v>
      </c>
      <c r="H64" s="52">
        <v>0.1316728734105162</v>
      </c>
      <c r="I64" s="12">
        <f t="shared" si="3"/>
        <v>6.1828320000000006E-2</v>
      </c>
      <c r="J64" s="13">
        <f t="shared" si="4"/>
        <v>6.6667195237479437E-2</v>
      </c>
      <c r="K64" s="16">
        <f t="shared" si="5"/>
        <v>0.13331826614256762</v>
      </c>
      <c r="L64" s="12">
        <f t="shared" si="6"/>
        <v>0.2230860495994047</v>
      </c>
    </row>
    <row r="65" spans="1:12" s="3" customFormat="1">
      <c r="A65" s="39" t="s">
        <v>44</v>
      </c>
      <c r="B65" s="39">
        <v>90</v>
      </c>
      <c r="C65" s="40">
        <v>1.5436031819264355</v>
      </c>
      <c r="D65" s="12">
        <f t="shared" si="1"/>
        <v>0.18837514832867161</v>
      </c>
      <c r="E65" s="50">
        <v>0.89044988625536647</v>
      </c>
      <c r="F65" s="50">
        <v>0.36074095541306056</v>
      </c>
      <c r="G65" s="13">
        <f t="shared" si="2"/>
        <v>8.1600000000000006E-2</v>
      </c>
      <c r="H65" s="52">
        <v>0.18357002119216986</v>
      </c>
      <c r="I65" s="12">
        <f t="shared" si="3"/>
        <v>6.1828320000000006E-2</v>
      </c>
      <c r="J65" s="13">
        <f t="shared" si="4"/>
        <v>0.10955011374463353</v>
      </c>
      <c r="K65" s="16">
        <f t="shared" si="5"/>
        <v>0.17451192889124303</v>
      </c>
      <c r="L65" s="12">
        <f t="shared" si="6"/>
        <v>0.267542576724213</v>
      </c>
    </row>
    <row r="66" spans="1:12" s="3" customFormat="1">
      <c r="A66" s="39" t="s">
        <v>45</v>
      </c>
      <c r="B66" s="39">
        <v>137</v>
      </c>
      <c r="C66" s="40">
        <v>0.53585243689859008</v>
      </c>
      <c r="D66" s="12">
        <f t="shared" si="1"/>
        <v>9.0724101135473384E-2</v>
      </c>
      <c r="E66" s="50">
        <v>0.70083226040008084</v>
      </c>
      <c r="F66" s="50">
        <v>0.2354322819982754</v>
      </c>
      <c r="G66" s="13">
        <f t="shared" si="2"/>
        <v>7.3899999999999993E-2</v>
      </c>
      <c r="H66" s="52">
        <v>0.1475428196782986</v>
      </c>
      <c r="I66" s="12">
        <f t="shared" si="3"/>
        <v>5.599403E-2</v>
      </c>
      <c r="J66" s="13">
        <f t="shared" si="4"/>
        <v>0.29916773959991916</v>
      </c>
      <c r="K66" s="16">
        <f t="shared" si="5"/>
        <v>8.0333984257729418E-2</v>
      </c>
      <c r="L66" s="12">
        <f t="shared" si="6"/>
        <v>0.16590499291180727</v>
      </c>
    </row>
    <row r="67" spans="1:12" s="3" customFormat="1">
      <c r="A67" s="39" t="s">
        <v>46</v>
      </c>
      <c r="B67" s="39">
        <v>85</v>
      </c>
      <c r="C67" s="40">
        <v>0.86178048993492606</v>
      </c>
      <c r="D67" s="12">
        <f t="shared" si="1"/>
        <v>0.12230652947469434</v>
      </c>
      <c r="E67" s="50">
        <v>0.58820752051120984</v>
      </c>
      <c r="F67" s="50">
        <v>0.24015669603893219</v>
      </c>
      <c r="G67" s="13">
        <f t="shared" si="2"/>
        <v>7.3899999999999993E-2</v>
      </c>
      <c r="H67" s="52">
        <v>0.13602222376483256</v>
      </c>
      <c r="I67" s="12">
        <f t="shared" si="3"/>
        <v>5.599403E-2</v>
      </c>
      <c r="J67" s="13">
        <f t="shared" si="4"/>
        <v>0.41179247948879016</v>
      </c>
      <c r="K67" s="16">
        <f t="shared" si="5"/>
        <v>9.4999540894910861E-2</v>
      </c>
      <c r="L67" s="12">
        <f t="shared" si="6"/>
        <v>0.1817321777974783</v>
      </c>
    </row>
    <row r="68" spans="1:12" s="3" customFormat="1">
      <c r="A68" s="39" t="s">
        <v>47</v>
      </c>
      <c r="B68" s="39">
        <v>152</v>
      </c>
      <c r="C68" s="40">
        <v>0.68556386110295342</v>
      </c>
      <c r="D68" s="12">
        <f t="shared" si="1"/>
        <v>0.10523113814087619</v>
      </c>
      <c r="E68" s="50">
        <v>0.78505024932304268</v>
      </c>
      <c r="F68" s="50">
        <v>0.27150598567020029</v>
      </c>
      <c r="G68" s="13">
        <f t="shared" si="2"/>
        <v>8.1600000000000006E-2</v>
      </c>
      <c r="H68" s="52">
        <v>0.16706088790196472</v>
      </c>
      <c r="I68" s="12">
        <f t="shared" si="3"/>
        <v>6.1828320000000006E-2</v>
      </c>
      <c r="J68" s="13">
        <f t="shared" si="4"/>
        <v>0.21494975067695732</v>
      </c>
      <c r="K68" s="16">
        <f t="shared" si="5"/>
        <v>9.5901713202817526E-2</v>
      </c>
      <c r="L68" s="12">
        <f t="shared" si="6"/>
        <v>0.18270580929809022</v>
      </c>
    </row>
    <row r="69" spans="1:12" s="3" customFormat="1">
      <c r="A69" s="39" t="s">
        <v>48</v>
      </c>
      <c r="B69" s="39">
        <v>483</v>
      </c>
      <c r="C69" s="40">
        <v>0.81195184680567656</v>
      </c>
      <c r="D69" s="12">
        <f t="shared" si="1"/>
        <v>0.11747813395547006</v>
      </c>
      <c r="E69" s="50">
        <v>0.28023725216429241</v>
      </c>
      <c r="F69" s="50">
        <v>0.31469130952208602</v>
      </c>
      <c r="G69" s="13">
        <f t="shared" si="2"/>
        <v>8.1600000000000006E-2</v>
      </c>
      <c r="H69" s="52">
        <v>7.8656673782221839E-2</v>
      </c>
      <c r="I69" s="12">
        <f t="shared" si="3"/>
        <v>6.1828320000000006E-2</v>
      </c>
      <c r="J69" s="13">
        <f t="shared" si="4"/>
        <v>0.71976274783570759</v>
      </c>
      <c r="K69" s="16">
        <f t="shared" si="5"/>
        <v>7.7423470946335032E-2</v>
      </c>
      <c r="L69" s="12">
        <f t="shared" si="6"/>
        <v>0.16276394389257942</v>
      </c>
    </row>
    <row r="70" spans="1:12" s="3" customFormat="1">
      <c r="A70" s="39" t="s">
        <v>49</v>
      </c>
      <c r="B70" s="39">
        <v>865</v>
      </c>
      <c r="C70" s="40">
        <v>1.051815636189688</v>
      </c>
      <c r="D70" s="12">
        <f t="shared" si="1"/>
        <v>0.14072093514678077</v>
      </c>
      <c r="E70" s="50">
        <v>0.88406154892168809</v>
      </c>
      <c r="F70" s="50">
        <v>0.33409717939066341</v>
      </c>
      <c r="G70" s="13">
        <f t="shared" si="2"/>
        <v>8.1600000000000006E-2</v>
      </c>
      <c r="H70" s="52">
        <v>0.13661240258268911</v>
      </c>
      <c r="I70" s="12">
        <f t="shared" si="3"/>
        <v>6.1828320000000006E-2</v>
      </c>
      <c r="J70" s="13">
        <f t="shared" si="4"/>
        <v>0.11593845107831191</v>
      </c>
      <c r="K70" s="16">
        <f t="shared" si="5"/>
        <v>0.13157424754514566</v>
      </c>
      <c r="L70" s="12">
        <f t="shared" si="6"/>
        <v>0.22120389091505821</v>
      </c>
    </row>
    <row r="71" spans="1:12" s="3" customFormat="1">
      <c r="A71" s="39" t="s">
        <v>50</v>
      </c>
      <c r="B71" s="39">
        <v>326</v>
      </c>
      <c r="C71" s="40">
        <v>1.3083923947892326</v>
      </c>
      <c r="D71" s="12">
        <f t="shared" si="1"/>
        <v>0.16558322305507664</v>
      </c>
      <c r="E71" s="50">
        <v>0.74668101176145663</v>
      </c>
      <c r="F71" s="50">
        <v>0.38226922760637694</v>
      </c>
      <c r="G71" s="13">
        <f t="shared" si="2"/>
        <v>8.1600000000000006E-2</v>
      </c>
      <c r="H71" s="52">
        <v>0.14138488440583954</v>
      </c>
      <c r="I71" s="12">
        <f t="shared" si="3"/>
        <v>6.1828320000000006E-2</v>
      </c>
      <c r="J71" s="13">
        <f t="shared" si="4"/>
        <v>0.25331898823854337</v>
      </c>
      <c r="K71" s="16">
        <f t="shared" si="5"/>
        <v>0.13930013598837646</v>
      </c>
      <c r="L71" s="12">
        <f t="shared" si="6"/>
        <v>0.22954173091814911</v>
      </c>
    </row>
    <row r="72" spans="1:12" s="3" customFormat="1">
      <c r="A72" s="39" t="s">
        <v>51</v>
      </c>
      <c r="B72" s="39">
        <v>73</v>
      </c>
      <c r="C72" s="40">
        <v>0.96666536394553837</v>
      </c>
      <c r="D72" s="12">
        <f t="shared" si="1"/>
        <v>0.13246987376632269</v>
      </c>
      <c r="E72" s="50">
        <v>0.88571384011200993</v>
      </c>
      <c r="F72" s="50">
        <v>0.35588924261303295</v>
      </c>
      <c r="G72" s="13">
        <f t="shared" si="2"/>
        <v>8.1600000000000006E-2</v>
      </c>
      <c r="H72" s="52">
        <v>0.14748859256143251</v>
      </c>
      <c r="I72" s="12">
        <f t="shared" si="3"/>
        <v>6.1828320000000006E-2</v>
      </c>
      <c r="J72" s="13">
        <f t="shared" si="4"/>
        <v>0.11428615988799007</v>
      </c>
      <c r="K72" s="16">
        <f t="shared" si="5"/>
        <v>0.12439652185784869</v>
      </c>
      <c r="L72" s="12">
        <f t="shared" si="6"/>
        <v>0.21345763250005456</v>
      </c>
    </row>
    <row r="73" spans="1:12" s="3" customFormat="1">
      <c r="A73" s="39" t="s">
        <v>52</v>
      </c>
      <c r="B73" s="39">
        <v>15</v>
      </c>
      <c r="C73" s="40">
        <v>0.96540474698126066</v>
      </c>
      <c r="D73" s="12">
        <f t="shared" si="1"/>
        <v>0.13234771998248418</v>
      </c>
      <c r="E73" s="50">
        <v>0.87226869352889458</v>
      </c>
      <c r="F73" s="50">
        <v>0.24147733081903186</v>
      </c>
      <c r="G73" s="13">
        <f t="shared" si="2"/>
        <v>7.3899999999999993E-2</v>
      </c>
      <c r="H73" s="52">
        <v>0.22584917538709456</v>
      </c>
      <c r="I73" s="12">
        <f t="shared" si="3"/>
        <v>5.599403E-2</v>
      </c>
      <c r="J73" s="13">
        <f t="shared" si="4"/>
        <v>0.12773130647110542</v>
      </c>
      <c r="K73" s="16">
        <f t="shared" si="5"/>
        <v>0.12259496340713172</v>
      </c>
      <c r="L73" s="12">
        <f t="shared" si="6"/>
        <v>0.21151337635027101</v>
      </c>
    </row>
    <row r="74" spans="1:12" s="3" customFormat="1">
      <c r="A74" s="39" t="s">
        <v>53</v>
      </c>
      <c r="B74" s="39">
        <v>107</v>
      </c>
      <c r="C74" s="40">
        <v>1.4168088845373268</v>
      </c>
      <c r="D74" s="12">
        <f t="shared" si="1"/>
        <v>0.17608878091166696</v>
      </c>
      <c r="E74" s="50">
        <v>0.71371784955379591</v>
      </c>
      <c r="F74" s="50">
        <v>0.39202778173302405</v>
      </c>
      <c r="G74" s="13">
        <f t="shared" si="2"/>
        <v>8.1600000000000006E-2</v>
      </c>
      <c r="H74" s="52">
        <v>0.14459820049356759</v>
      </c>
      <c r="I74" s="12">
        <f t="shared" si="3"/>
        <v>6.1828320000000006E-2</v>
      </c>
      <c r="J74" s="13">
        <f t="shared" si="4"/>
        <v>0.28628215044620409</v>
      </c>
      <c r="K74" s="16">
        <f t="shared" si="5"/>
        <v>0.14337805045090049</v>
      </c>
      <c r="L74" s="12">
        <f t="shared" si="6"/>
        <v>0.23394264850641755</v>
      </c>
    </row>
    <row r="75" spans="1:12" s="3" customFormat="1">
      <c r="A75" s="39" t="s">
        <v>54</v>
      </c>
      <c r="B75" s="39">
        <v>105</v>
      </c>
      <c r="C75" s="40">
        <v>0.97851126527577215</v>
      </c>
      <c r="D75" s="12">
        <f t="shared" si="1"/>
        <v>0.13361774160522233</v>
      </c>
      <c r="E75" s="50">
        <v>0.59490977252642718</v>
      </c>
      <c r="F75" s="50">
        <v>0.30273098506901086</v>
      </c>
      <c r="G75" s="13">
        <f t="shared" si="2"/>
        <v>8.1600000000000006E-2</v>
      </c>
      <c r="H75" s="52">
        <v>0.13116902353987997</v>
      </c>
      <c r="I75" s="12">
        <f t="shared" si="3"/>
        <v>6.1828320000000006E-2</v>
      </c>
      <c r="J75" s="13">
        <f t="shared" si="4"/>
        <v>0.40509022747357282</v>
      </c>
      <c r="K75" s="16">
        <f t="shared" si="5"/>
        <v>0.1045365484769666</v>
      </c>
      <c r="L75" s="12">
        <f t="shared" si="6"/>
        <v>0.19202459192068688</v>
      </c>
    </row>
    <row r="76" spans="1:12" s="3" customFormat="1">
      <c r="A76" s="39" t="s">
        <v>55</v>
      </c>
      <c r="B76" s="39">
        <v>229</v>
      </c>
      <c r="C76" s="40">
        <v>1.0173038569205575</v>
      </c>
      <c r="D76" s="12">
        <f t="shared" si="1"/>
        <v>0.13737674373560202</v>
      </c>
      <c r="E76" s="50">
        <v>0.64898883475286051</v>
      </c>
      <c r="F76" s="50">
        <v>0.33060401531280581</v>
      </c>
      <c r="G76" s="13">
        <f t="shared" si="2"/>
        <v>8.1600000000000006E-2</v>
      </c>
      <c r="H76" s="52">
        <v>0.14711807023651252</v>
      </c>
      <c r="I76" s="12">
        <f t="shared" si="3"/>
        <v>6.1828320000000006E-2</v>
      </c>
      <c r="J76" s="13">
        <f t="shared" si="4"/>
        <v>0.35101116524713949</v>
      </c>
      <c r="K76" s="16">
        <f t="shared" si="5"/>
        <v>0.1108584034875837</v>
      </c>
      <c r="L76" s="12">
        <f t="shared" si="6"/>
        <v>0.19884718792224376</v>
      </c>
    </row>
    <row r="77" spans="1:12" s="3" customFormat="1">
      <c r="A77" s="39" t="s">
        <v>56</v>
      </c>
      <c r="B77" s="39">
        <v>305</v>
      </c>
      <c r="C77" s="40">
        <v>0.83254069266822994</v>
      </c>
      <c r="D77" s="12">
        <f t="shared" si="1"/>
        <v>0.11947319311955149</v>
      </c>
      <c r="E77" s="50">
        <v>0.76296255790523382</v>
      </c>
      <c r="F77" s="50">
        <v>0.31498270028771491</v>
      </c>
      <c r="G77" s="13">
        <f t="shared" si="2"/>
        <v>8.1600000000000006E-2</v>
      </c>
      <c r="H77" s="52">
        <v>0.15111722739752495</v>
      </c>
      <c r="I77" s="12">
        <f t="shared" si="3"/>
        <v>6.1828320000000006E-2</v>
      </c>
      <c r="J77" s="13">
        <f t="shared" si="4"/>
        <v>0.23703744209476618</v>
      </c>
      <c r="K77" s="16">
        <f t="shared" si="5"/>
        <v>0.10580919984541566</v>
      </c>
      <c r="L77" s="12">
        <f t="shared" si="6"/>
        <v>0.19339804735792376</v>
      </c>
    </row>
    <row r="78" spans="1:12" s="3" customFormat="1">
      <c r="A78" s="39" t="s">
        <v>57</v>
      </c>
      <c r="B78" s="39">
        <v>188</v>
      </c>
      <c r="C78" s="40">
        <v>0.99980011371738398</v>
      </c>
      <c r="D78" s="12">
        <f t="shared" si="1"/>
        <v>0.13568063101921451</v>
      </c>
      <c r="E78" s="50">
        <v>0.54441779447597072</v>
      </c>
      <c r="F78" s="50">
        <v>0.31210196428159737</v>
      </c>
      <c r="G78" s="13">
        <f t="shared" si="2"/>
        <v>8.1600000000000006E-2</v>
      </c>
      <c r="H78" s="52">
        <v>0.14361765371409599</v>
      </c>
      <c r="I78" s="12">
        <f t="shared" si="3"/>
        <v>6.1828320000000006E-2</v>
      </c>
      <c r="J78" s="13">
        <f t="shared" si="4"/>
        <v>0.45558220552402928</v>
      </c>
      <c r="K78" s="16">
        <f t="shared" si="5"/>
        <v>0.10203483228203419</v>
      </c>
      <c r="L78" s="12">
        <f t="shared" si="6"/>
        <v>0.18932471998754186</v>
      </c>
    </row>
    <row r="79" spans="1:12" s="3" customFormat="1">
      <c r="A79" s="39" t="s">
        <v>58</v>
      </c>
      <c r="B79" s="39">
        <v>317</v>
      </c>
      <c r="C79" s="40">
        <v>0.74632184832970971</v>
      </c>
      <c r="D79" s="12">
        <f t="shared" si="1"/>
        <v>0.11111858710314887</v>
      </c>
      <c r="E79" s="50">
        <v>0.48824124936540381</v>
      </c>
      <c r="F79" s="50">
        <v>0.27204096347381573</v>
      </c>
      <c r="G79" s="13">
        <f t="shared" si="2"/>
        <v>8.1600000000000006E-2</v>
      </c>
      <c r="H79" s="52">
        <v>0.14435960901723929</v>
      </c>
      <c r="I79" s="12">
        <f t="shared" si="3"/>
        <v>6.1828320000000006E-2</v>
      </c>
      <c r="J79" s="13">
        <f t="shared" si="4"/>
        <v>0.51175875063459619</v>
      </c>
      <c r="K79" s="16">
        <f t="shared" si="5"/>
        <v>8.5893861591995857E-2</v>
      </c>
      <c r="L79" s="12">
        <f t="shared" si="6"/>
        <v>0.17190525656957978</v>
      </c>
    </row>
    <row r="80" spans="1:12" s="3" customFormat="1">
      <c r="A80" s="39" t="s">
        <v>59</v>
      </c>
      <c r="B80" s="39">
        <v>71</v>
      </c>
      <c r="C80" s="40">
        <v>1.4079565277654003</v>
      </c>
      <c r="D80" s="12">
        <f t="shared" si="1"/>
        <v>0.17523098754046729</v>
      </c>
      <c r="E80" s="50">
        <v>0.78996142829051774</v>
      </c>
      <c r="F80" s="50">
        <v>0.47700558712134877</v>
      </c>
      <c r="G80" s="13">
        <f t="shared" si="2"/>
        <v>8.1600000000000006E-2</v>
      </c>
      <c r="H80" s="52">
        <v>0.1257869388108889</v>
      </c>
      <c r="I80" s="12">
        <f t="shared" si="3"/>
        <v>6.1828320000000006E-2</v>
      </c>
      <c r="J80" s="13">
        <f t="shared" si="4"/>
        <v>0.21003857170948226</v>
      </c>
      <c r="K80" s="16">
        <f t="shared" si="5"/>
        <v>0.15141205322222229</v>
      </c>
      <c r="L80" s="12">
        <f t="shared" si="6"/>
        <v>0.24261300793289342</v>
      </c>
    </row>
    <row r="81" spans="1:12" s="3" customFormat="1">
      <c r="A81" s="39" t="s">
        <v>118</v>
      </c>
      <c r="B81" s="39">
        <v>171</v>
      </c>
      <c r="C81" s="40">
        <v>0.93308664599416113</v>
      </c>
      <c r="D81" s="12">
        <f t="shared" si="1"/>
        <v>0.1292160959968342</v>
      </c>
      <c r="E81" s="50">
        <v>0.90809943398040671</v>
      </c>
      <c r="F81" s="50">
        <v>0.34380203368395396</v>
      </c>
      <c r="G81" s="13">
        <f t="shared" si="2"/>
        <v>8.1600000000000006E-2</v>
      </c>
      <c r="H81" s="52">
        <v>0.11769356384230889</v>
      </c>
      <c r="I81" s="12">
        <f t="shared" si="3"/>
        <v>6.1828320000000006E-2</v>
      </c>
      <c r="J81" s="13">
        <f t="shared" si="4"/>
        <v>9.1900566019593288E-2</v>
      </c>
      <c r="K81" s="16">
        <f t="shared" si="5"/>
        <v>0.12302312123992358</v>
      </c>
      <c r="L81" s="12">
        <f t="shared" si="6"/>
        <v>0.21197544767476906</v>
      </c>
    </row>
    <row r="82" spans="1:12" s="3" customFormat="1">
      <c r="A82" s="39" t="s">
        <v>60</v>
      </c>
      <c r="B82" s="39">
        <v>261</v>
      </c>
      <c r="C82" s="40">
        <v>0.60149914329672927</v>
      </c>
      <c r="D82" s="12">
        <f t="shared" si="1"/>
        <v>9.708526698545307E-2</v>
      </c>
      <c r="E82" s="50">
        <v>0.59378795064135692</v>
      </c>
      <c r="F82" s="50">
        <v>0.14997321534297839</v>
      </c>
      <c r="G82" s="13">
        <f t="shared" si="2"/>
        <v>7.3899999999999993E-2</v>
      </c>
      <c r="H82" s="52">
        <v>3.3397191997486503E-2</v>
      </c>
      <c r="I82" s="12">
        <f t="shared" si="3"/>
        <v>5.599403E-2</v>
      </c>
      <c r="J82" s="13">
        <f t="shared" si="4"/>
        <v>0.40621204935864308</v>
      </c>
      <c r="K82" s="16">
        <f t="shared" si="5"/>
        <v>8.0393511398910503E-2</v>
      </c>
      <c r="L82" s="12">
        <f t="shared" si="6"/>
        <v>0.1659692350740718</v>
      </c>
    </row>
    <row r="83" spans="1:12" s="3" customFormat="1">
      <c r="A83" s="39" t="s">
        <v>61</v>
      </c>
      <c r="B83" s="39">
        <v>757</v>
      </c>
      <c r="C83" s="40">
        <v>1.0331333398588005</v>
      </c>
      <c r="D83" s="12">
        <f t="shared" si="1"/>
        <v>0.13891062063231777</v>
      </c>
      <c r="E83" s="50">
        <v>0.3240798872572056</v>
      </c>
      <c r="F83" s="50">
        <v>0.32868449684842099</v>
      </c>
      <c r="G83" s="13">
        <f t="shared" si="2"/>
        <v>8.1600000000000006E-2</v>
      </c>
      <c r="H83" s="52">
        <v>0.16286468612075888</v>
      </c>
      <c r="I83" s="12">
        <f t="shared" si="3"/>
        <v>6.1828320000000006E-2</v>
      </c>
      <c r="J83" s="13">
        <f t="shared" si="4"/>
        <v>0.6759201127427944</v>
      </c>
      <c r="K83" s="16">
        <f t="shared" si="5"/>
        <v>8.6809143298447577E-2</v>
      </c>
      <c r="L83" s="12">
        <f t="shared" si="6"/>
        <v>0.17289303583693849</v>
      </c>
    </row>
    <row r="84" spans="1:12" s="3" customFormat="1">
      <c r="A84" s="39" t="s">
        <v>62</v>
      </c>
      <c r="B84" s="39">
        <v>220</v>
      </c>
      <c r="C84" s="40">
        <v>0.95446195498648101</v>
      </c>
      <c r="D84" s="12">
        <f t="shared" si="1"/>
        <v>0.13128736343819003</v>
      </c>
      <c r="E84" s="50">
        <v>0.48764124729639435</v>
      </c>
      <c r="F84" s="50">
        <v>0.28030165318071015</v>
      </c>
      <c r="G84" s="13">
        <f t="shared" si="2"/>
        <v>8.1600000000000006E-2</v>
      </c>
      <c r="H84" s="52">
        <v>0.13904081848989369</v>
      </c>
      <c r="I84" s="12">
        <f t="shared" si="3"/>
        <v>6.1828320000000006E-2</v>
      </c>
      <c r="J84" s="13">
        <f t="shared" si="4"/>
        <v>0.51235875270360565</v>
      </c>
      <c r="K84" s="16">
        <f t="shared" si="5"/>
        <v>9.5699414578213432E-2</v>
      </c>
      <c r="L84" s="12">
        <f t="shared" ref="L84:L115" si="7">(1+K84)*((1+$C$16)/(1+$C$17))-1</f>
        <v>0.18248748702005235</v>
      </c>
    </row>
    <row r="85" spans="1:12" s="3" customFormat="1">
      <c r="A85" s="39" t="s">
        <v>63</v>
      </c>
      <c r="B85" s="39">
        <v>352</v>
      </c>
      <c r="C85" s="40">
        <v>0.91753269726435371</v>
      </c>
      <c r="D85" s="12">
        <f t="shared" ref="D85:D115" si="8">$D$9+C85*$D$10</f>
        <v>0.12770891836491588</v>
      </c>
      <c r="E85" s="50">
        <v>0.60779766661582468</v>
      </c>
      <c r="F85" s="50">
        <v>0.31268594754254148</v>
      </c>
      <c r="G85" s="13">
        <f t="shared" ref="G85:G115" si="9">$D$9+VLOOKUP(F85,$G$10:$I$16,3)+$D$11</f>
        <v>8.1600000000000006E-2</v>
      </c>
      <c r="H85" s="52">
        <v>0.14252032405010087</v>
      </c>
      <c r="I85" s="12">
        <f t="shared" ref="I85:I115" si="10">IF($F$12="Yes",G85*(1-$F$13),G85*(1-H85))</f>
        <v>6.1828320000000006E-2</v>
      </c>
      <c r="J85" s="13">
        <f t="shared" ref="J85:J115" si="11">1-E85</f>
        <v>0.39220233338417532</v>
      </c>
      <c r="K85" s="16">
        <f t="shared" ref="K85:K115" si="12">D85*(1-J85)+I85*J85</f>
        <v>0.10187039396145019</v>
      </c>
      <c r="L85" s="12">
        <f t="shared" si="7"/>
        <v>0.18914725684948608</v>
      </c>
    </row>
    <row r="86" spans="1:12" s="3" customFormat="1">
      <c r="A86" s="39" t="s">
        <v>64</v>
      </c>
      <c r="B86" s="39">
        <v>139</v>
      </c>
      <c r="C86" s="40">
        <v>1.0484816373807053</v>
      </c>
      <c r="D86" s="12">
        <f t="shared" si="8"/>
        <v>0.14039787066219034</v>
      </c>
      <c r="E86" s="50">
        <v>0.65103875812742862</v>
      </c>
      <c r="F86" s="50">
        <v>0.32332856301847296</v>
      </c>
      <c r="G86" s="13">
        <f t="shared" si="9"/>
        <v>8.1600000000000006E-2</v>
      </c>
      <c r="H86" s="52">
        <v>0.11785625584198936</v>
      </c>
      <c r="I86" s="12">
        <f t="shared" si="10"/>
        <v>6.1828320000000006E-2</v>
      </c>
      <c r="J86" s="13">
        <f t="shared" si="11"/>
        <v>0.34896124187257138</v>
      </c>
      <c r="K86" s="16">
        <f t="shared" si="12"/>
        <v>0.11298014268974249</v>
      </c>
      <c r="L86" s="12">
        <f t="shared" si="7"/>
        <v>0.20113698567506866</v>
      </c>
    </row>
    <row r="87" spans="1:12" s="3" customFormat="1">
      <c r="A87" s="39" t="s">
        <v>65</v>
      </c>
      <c r="B87" s="39">
        <v>29</v>
      </c>
      <c r="C87" s="40">
        <v>1.1812752073495445</v>
      </c>
      <c r="D87" s="12">
        <f t="shared" si="8"/>
        <v>0.15326556759217086</v>
      </c>
      <c r="E87" s="50">
        <v>0.62253703402407268</v>
      </c>
      <c r="F87" s="50">
        <v>0.30168891850512075</v>
      </c>
      <c r="G87" s="13">
        <f t="shared" si="9"/>
        <v>8.1600000000000006E-2</v>
      </c>
      <c r="H87" s="52">
        <v>0.10019221985514924</v>
      </c>
      <c r="I87" s="12">
        <f t="shared" si="10"/>
        <v>6.1828320000000006E-2</v>
      </c>
      <c r="J87" s="13">
        <f t="shared" si="11"/>
        <v>0.37746296597592732</v>
      </c>
      <c r="K87" s="16">
        <f t="shared" si="12"/>
        <v>0.11875139291535483</v>
      </c>
      <c r="L87" s="12">
        <f t="shared" si="7"/>
        <v>0.20736536463142263</v>
      </c>
    </row>
    <row r="88" spans="1:12" s="3" customFormat="1">
      <c r="A88" s="39" t="s">
        <v>66</v>
      </c>
      <c r="B88" s="39">
        <v>141</v>
      </c>
      <c r="C88" s="40">
        <v>1.0333952254729406</v>
      </c>
      <c r="D88" s="12">
        <f t="shared" si="8"/>
        <v>0.13893599734832796</v>
      </c>
      <c r="E88" s="50">
        <v>0.83489619226768463</v>
      </c>
      <c r="F88" s="50">
        <v>0.35409246796513022</v>
      </c>
      <c r="G88" s="13">
        <f t="shared" si="9"/>
        <v>8.1600000000000006E-2</v>
      </c>
      <c r="H88" s="52">
        <v>0.11102325280388246</v>
      </c>
      <c r="I88" s="12">
        <f t="shared" si="10"/>
        <v>6.1828320000000006E-2</v>
      </c>
      <c r="J88" s="13">
        <f t="shared" si="11"/>
        <v>0.16510380773231537</v>
      </c>
      <c r="K88" s="16">
        <f t="shared" si="12"/>
        <v>0.1262052262127242</v>
      </c>
      <c r="L88" s="12">
        <f t="shared" si="7"/>
        <v>0.21540960056620739</v>
      </c>
    </row>
    <row r="89" spans="1:12" s="3" customFormat="1">
      <c r="A89" s="39" t="s">
        <v>67</v>
      </c>
      <c r="B89" s="39">
        <v>103</v>
      </c>
      <c r="C89" s="40">
        <v>0.8594583553657803</v>
      </c>
      <c r="D89" s="12">
        <f t="shared" si="8"/>
        <v>0.12208151463494411</v>
      </c>
      <c r="E89" s="50">
        <v>0.61086525714274476</v>
      </c>
      <c r="F89" s="50">
        <v>0.30953150860944056</v>
      </c>
      <c r="G89" s="13">
        <f t="shared" si="9"/>
        <v>8.1600000000000006E-2</v>
      </c>
      <c r="H89" s="52">
        <v>0.18570902850067522</v>
      </c>
      <c r="I89" s="12">
        <f t="shared" si="10"/>
        <v>6.1828320000000006E-2</v>
      </c>
      <c r="J89" s="13">
        <f t="shared" si="11"/>
        <v>0.38913474285725524</v>
      </c>
      <c r="K89" s="16">
        <f t="shared" si="12"/>
        <v>9.8634903234346982E-2</v>
      </c>
      <c r="L89" s="12">
        <f t="shared" si="7"/>
        <v>0.18565548962914691</v>
      </c>
    </row>
    <row r="90" spans="1:12" s="3" customFormat="1">
      <c r="A90" s="39" t="s">
        <v>68</v>
      </c>
      <c r="B90" s="39">
        <v>36</v>
      </c>
      <c r="C90" s="40">
        <v>0.85098687159723674</v>
      </c>
      <c r="D90" s="12">
        <f t="shared" si="8"/>
        <v>0.12126062785777224</v>
      </c>
      <c r="E90" s="50">
        <v>0.78441379381266885</v>
      </c>
      <c r="F90" s="50">
        <v>0.284088004916279</v>
      </c>
      <c r="G90" s="13">
        <f t="shared" si="9"/>
        <v>8.1600000000000006E-2</v>
      </c>
      <c r="H90" s="52">
        <v>0.15197607144076633</v>
      </c>
      <c r="I90" s="12">
        <f t="shared" si="10"/>
        <v>6.1828320000000006E-2</v>
      </c>
      <c r="J90" s="13">
        <f t="shared" si="11"/>
        <v>0.21558620618733115</v>
      </c>
      <c r="K90" s="16">
        <f t="shared" si="12"/>
        <v>0.10844784208175762</v>
      </c>
      <c r="L90" s="12">
        <f t="shared" si="7"/>
        <v>0.19624569095952071</v>
      </c>
    </row>
    <row r="91" spans="1:12" s="3" customFormat="1">
      <c r="A91" s="39" t="s">
        <v>69</v>
      </c>
      <c r="B91" s="39">
        <v>642</v>
      </c>
      <c r="C91" s="40">
        <v>0.75063321724232968</v>
      </c>
      <c r="D91" s="12">
        <f t="shared" si="8"/>
        <v>0.11153635875078174</v>
      </c>
      <c r="E91" s="50">
        <v>0.51438307761978153</v>
      </c>
      <c r="F91" s="50">
        <v>0.36711988356210024</v>
      </c>
      <c r="G91" s="13">
        <f t="shared" si="9"/>
        <v>8.1600000000000006E-2</v>
      </c>
      <c r="H91" s="52">
        <v>0.14403950422723574</v>
      </c>
      <c r="I91" s="12">
        <f t="shared" si="10"/>
        <v>6.1828320000000006E-2</v>
      </c>
      <c r="J91" s="13">
        <f t="shared" si="11"/>
        <v>0.48561692238021847</v>
      </c>
      <c r="K91" s="16">
        <f t="shared" si="12"/>
        <v>8.7397293955070482E-2</v>
      </c>
      <c r="L91" s="12">
        <f t="shared" si="7"/>
        <v>0.17352777268418507</v>
      </c>
    </row>
    <row r="92" spans="1:12" s="3" customFormat="1">
      <c r="A92" s="39" t="s">
        <v>70</v>
      </c>
      <c r="B92" s="39">
        <v>122</v>
      </c>
      <c r="C92" s="40">
        <v>0.8927755643905656</v>
      </c>
      <c r="D92" s="12">
        <f t="shared" si="8"/>
        <v>0.12530995218944579</v>
      </c>
      <c r="E92" s="50">
        <v>0.59270802947344592</v>
      </c>
      <c r="F92" s="50">
        <v>0.27989185595159299</v>
      </c>
      <c r="G92" s="13">
        <f t="shared" si="9"/>
        <v>8.1600000000000006E-2</v>
      </c>
      <c r="H92" s="52">
        <v>0.16455865979371936</v>
      </c>
      <c r="I92" s="12">
        <f t="shared" si="10"/>
        <v>6.1828320000000006E-2</v>
      </c>
      <c r="J92" s="13">
        <f t="shared" si="11"/>
        <v>0.40729197052655408</v>
      </c>
      <c r="K92" s="16">
        <f t="shared" si="12"/>
        <v>9.9454393122764495E-2</v>
      </c>
      <c r="L92" s="12">
        <f t="shared" si="7"/>
        <v>0.18653988960773593</v>
      </c>
    </row>
    <row r="93" spans="1:12" s="3" customFormat="1">
      <c r="A93" s="39" t="s">
        <v>71</v>
      </c>
      <c r="B93" s="39">
        <v>75</v>
      </c>
      <c r="C93" s="40">
        <v>0.7554438169512363</v>
      </c>
      <c r="D93" s="12">
        <f t="shared" si="8"/>
        <v>0.11200250586257481</v>
      </c>
      <c r="E93" s="50">
        <v>0.70123790721256518</v>
      </c>
      <c r="F93" s="50">
        <v>0.28585214961572553</v>
      </c>
      <c r="G93" s="13">
        <f t="shared" si="9"/>
        <v>8.1600000000000006E-2</v>
      </c>
      <c r="H93" s="52">
        <v>0.16234847054090532</v>
      </c>
      <c r="I93" s="12">
        <f t="shared" si="10"/>
        <v>6.1828320000000006E-2</v>
      </c>
      <c r="J93" s="13">
        <f t="shared" si="11"/>
        <v>0.29876209278743482</v>
      </c>
      <c r="K93" s="16">
        <f t="shared" si="12"/>
        <v>9.7012361090366234E-2</v>
      </c>
      <c r="L93" s="12">
        <f t="shared" si="7"/>
        <v>0.18390442929554385</v>
      </c>
    </row>
    <row r="94" spans="1:12" s="3" customFormat="1">
      <c r="A94" s="39" t="s">
        <v>72</v>
      </c>
      <c r="B94" s="39">
        <v>98</v>
      </c>
      <c r="C94" s="40">
        <v>1.8753604891625568</v>
      </c>
      <c r="D94" s="12">
        <f t="shared" si="8"/>
        <v>0.22052243139985175</v>
      </c>
      <c r="E94" s="50">
        <v>0.88878410357881221</v>
      </c>
      <c r="F94" s="50">
        <v>0.43952374980055808</v>
      </c>
      <c r="G94" s="13">
        <f t="shared" si="9"/>
        <v>8.1600000000000006E-2</v>
      </c>
      <c r="H94" s="52">
        <v>0.10370461795255578</v>
      </c>
      <c r="I94" s="12">
        <f t="shared" si="10"/>
        <v>6.1828320000000006E-2</v>
      </c>
      <c r="J94" s="13">
        <f t="shared" si="11"/>
        <v>0.11121589642118779</v>
      </c>
      <c r="K94" s="16">
        <f t="shared" si="12"/>
        <v>0.20287312354375342</v>
      </c>
      <c r="L94" s="12">
        <f t="shared" si="7"/>
        <v>0.29815020263632785</v>
      </c>
    </row>
    <row r="95" spans="1:12" s="3" customFormat="1">
      <c r="A95" s="39" t="s">
        <v>73</v>
      </c>
      <c r="B95" s="39">
        <v>197</v>
      </c>
      <c r="C95" s="40">
        <v>1.0343199629755711</v>
      </c>
      <c r="D95" s="12">
        <f t="shared" si="8"/>
        <v>0.13902560441233283</v>
      </c>
      <c r="E95" s="50">
        <v>0.78420413516702958</v>
      </c>
      <c r="F95" s="50">
        <v>0.31749018654819844</v>
      </c>
      <c r="G95" s="13">
        <f t="shared" si="9"/>
        <v>8.1600000000000006E-2</v>
      </c>
      <c r="H95" s="52">
        <v>0.15715964098659993</v>
      </c>
      <c r="I95" s="12">
        <f t="shared" si="10"/>
        <v>6.1828320000000006E-2</v>
      </c>
      <c r="J95" s="13">
        <f t="shared" si="11"/>
        <v>0.21579586483297042</v>
      </c>
      <c r="K95" s="16">
        <f t="shared" si="12"/>
        <v>0.12236674965981668</v>
      </c>
      <c r="L95" s="12">
        <f t="shared" si="7"/>
        <v>0.2112670862665349</v>
      </c>
    </row>
    <row r="96" spans="1:12" s="3" customFormat="1">
      <c r="A96" s="39" t="s">
        <v>74</v>
      </c>
      <c r="B96" s="39">
        <v>71</v>
      </c>
      <c r="C96" s="40">
        <v>1.1797294049028624</v>
      </c>
      <c r="D96" s="12">
        <f t="shared" si="8"/>
        <v>0.15311577933508735</v>
      </c>
      <c r="E96" s="50">
        <v>0.6883397880983495</v>
      </c>
      <c r="F96" s="50">
        <v>0.28422471539637167</v>
      </c>
      <c r="G96" s="13">
        <f t="shared" si="9"/>
        <v>8.1600000000000006E-2</v>
      </c>
      <c r="H96" s="52">
        <v>0.15270327777159562</v>
      </c>
      <c r="I96" s="12">
        <f t="shared" si="10"/>
        <v>6.1828320000000006E-2</v>
      </c>
      <c r="J96" s="13">
        <f t="shared" si="11"/>
        <v>0.3116602119016505</v>
      </c>
      <c r="K96" s="16">
        <f t="shared" si="12"/>
        <v>0.12466511041475073</v>
      </c>
      <c r="L96" s="12">
        <f t="shared" si="7"/>
        <v>0.21374749539809734</v>
      </c>
    </row>
    <row r="97" spans="1:12" s="3" customFormat="1">
      <c r="A97" s="39" t="s">
        <v>75</v>
      </c>
      <c r="B97" s="39">
        <v>485</v>
      </c>
      <c r="C97" s="40">
        <v>1.6983210334731236</v>
      </c>
      <c r="D97" s="12">
        <f t="shared" si="8"/>
        <v>0.20336730814354567</v>
      </c>
      <c r="E97" s="50">
        <v>0.90314406013580306</v>
      </c>
      <c r="F97" s="50">
        <v>0.35868387456296258</v>
      </c>
      <c r="G97" s="13">
        <f t="shared" si="9"/>
        <v>8.1600000000000006E-2</v>
      </c>
      <c r="H97" s="52">
        <v>0.10757278563058142</v>
      </c>
      <c r="I97" s="12">
        <f t="shared" si="10"/>
        <v>6.1828320000000006E-2</v>
      </c>
      <c r="J97" s="13">
        <f t="shared" si="11"/>
        <v>9.6855939864196938E-2</v>
      </c>
      <c r="K97" s="16">
        <f t="shared" si="12"/>
        <v>0.18965841641947512</v>
      </c>
      <c r="L97" s="12">
        <f t="shared" si="7"/>
        <v>0.2838887860368593</v>
      </c>
    </row>
    <row r="98" spans="1:12" s="3" customFormat="1">
      <c r="A98" s="39" t="s">
        <v>76</v>
      </c>
      <c r="B98" s="39">
        <v>253</v>
      </c>
      <c r="C98" s="40">
        <v>1.9462707749847767</v>
      </c>
      <c r="D98" s="12">
        <f t="shared" si="8"/>
        <v>0.22739363809602486</v>
      </c>
      <c r="E98" s="50">
        <v>0.92441148336254464</v>
      </c>
      <c r="F98" s="50">
        <v>0.32068507667334445</v>
      </c>
      <c r="G98" s="13">
        <f t="shared" si="9"/>
        <v>8.1600000000000006E-2</v>
      </c>
      <c r="H98" s="52">
        <v>0.13939311915009886</v>
      </c>
      <c r="I98" s="12">
        <f t="shared" si="10"/>
        <v>6.1828320000000006E-2</v>
      </c>
      <c r="J98" s="13">
        <f t="shared" si="11"/>
        <v>7.5588516637455361E-2</v>
      </c>
      <c r="K98" s="16">
        <f t="shared" si="12"/>
        <v>0.2148788012945379</v>
      </c>
      <c r="L98" s="12">
        <f t="shared" si="7"/>
        <v>0.31110682515945198</v>
      </c>
    </row>
    <row r="99" spans="1:12" s="3" customFormat="1">
      <c r="A99" s="39" t="s">
        <v>77</v>
      </c>
      <c r="B99" s="39">
        <v>236</v>
      </c>
      <c r="C99" s="40">
        <v>1.1291872939645089</v>
      </c>
      <c r="D99" s="12">
        <f t="shared" si="8"/>
        <v>0.14821824878516093</v>
      </c>
      <c r="E99" s="50">
        <v>0.66070549684095248</v>
      </c>
      <c r="F99" s="50">
        <v>0.34754646038376652</v>
      </c>
      <c r="G99" s="13">
        <f t="shared" si="9"/>
        <v>8.1600000000000006E-2</v>
      </c>
      <c r="H99" s="52">
        <v>0.12536695691915092</v>
      </c>
      <c r="I99" s="12">
        <f t="shared" si="10"/>
        <v>6.1828320000000006E-2</v>
      </c>
      <c r="J99" s="13">
        <f t="shared" si="11"/>
        <v>0.33929450315904752</v>
      </c>
      <c r="K99" s="16">
        <f t="shared" si="12"/>
        <v>0.11890662082005427</v>
      </c>
      <c r="L99" s="12">
        <f t="shared" si="7"/>
        <v>0.20753288781570212</v>
      </c>
    </row>
    <row r="100" spans="1:12" s="3" customFormat="1">
      <c r="A100" s="39" t="s">
        <v>78</v>
      </c>
      <c r="B100" s="39">
        <v>58</v>
      </c>
      <c r="C100" s="40">
        <v>0.95032332813034504</v>
      </c>
      <c r="D100" s="12">
        <f t="shared" si="8"/>
        <v>0.13088633049583043</v>
      </c>
      <c r="E100" s="50">
        <v>0.81721269256237483</v>
      </c>
      <c r="F100" s="50">
        <v>0.3607325432677766</v>
      </c>
      <c r="G100" s="13">
        <f t="shared" si="9"/>
        <v>8.1600000000000006E-2</v>
      </c>
      <c r="H100" s="52">
        <v>0.15362053743510115</v>
      </c>
      <c r="I100" s="12">
        <f t="shared" si="10"/>
        <v>6.1828320000000006E-2</v>
      </c>
      <c r="J100" s="13">
        <f t="shared" si="11"/>
        <v>0.18278730743762517</v>
      </c>
      <c r="K100" s="16">
        <f t="shared" si="12"/>
        <v>0.11826340270029834</v>
      </c>
      <c r="L100" s="12">
        <f t="shared" si="7"/>
        <v>0.20683872172606454</v>
      </c>
    </row>
    <row r="101" spans="1:12" s="3" customFormat="1">
      <c r="A101" s="39" t="s">
        <v>79</v>
      </c>
      <c r="B101" s="39">
        <v>57</v>
      </c>
      <c r="C101" s="40">
        <v>1.8638970665429258</v>
      </c>
      <c r="D101" s="12">
        <f t="shared" si="8"/>
        <v>0.21941162574800951</v>
      </c>
      <c r="E101" s="50">
        <v>0.89280360010828619</v>
      </c>
      <c r="F101" s="50">
        <v>0.42235323804553027</v>
      </c>
      <c r="G101" s="13">
        <f t="shared" si="9"/>
        <v>8.1600000000000006E-2</v>
      </c>
      <c r="H101" s="52">
        <v>0.10075815924357888</v>
      </c>
      <c r="I101" s="12">
        <f t="shared" si="10"/>
        <v>6.1828320000000006E-2</v>
      </c>
      <c r="J101" s="13">
        <f t="shared" si="11"/>
        <v>0.10719639989171381</v>
      </c>
      <c r="K101" s="16">
        <f t="shared" si="12"/>
        <v>0.2025192626887877</v>
      </c>
      <c r="L101" s="12">
        <f t="shared" si="7"/>
        <v>0.29776831319879071</v>
      </c>
    </row>
    <row r="102" spans="1:12" s="3" customFormat="1">
      <c r="A102" s="39" t="s">
        <v>80</v>
      </c>
      <c r="B102" s="39">
        <v>42</v>
      </c>
      <c r="C102" s="40">
        <v>1.1434871294833215</v>
      </c>
      <c r="D102" s="12">
        <f t="shared" si="8"/>
        <v>0.14960390284693387</v>
      </c>
      <c r="E102" s="50">
        <v>0.81926574410093977</v>
      </c>
      <c r="F102" s="50">
        <v>0.38784834895080433</v>
      </c>
      <c r="G102" s="13">
        <f t="shared" si="9"/>
        <v>8.1600000000000006E-2</v>
      </c>
      <c r="H102" s="52">
        <v>9.8320497900612244E-2</v>
      </c>
      <c r="I102" s="12">
        <f t="shared" si="10"/>
        <v>6.1828320000000006E-2</v>
      </c>
      <c r="J102" s="13">
        <f t="shared" si="11"/>
        <v>0.18073425589906023</v>
      </c>
      <c r="K102" s="16">
        <f t="shared" si="12"/>
        <v>0.13373984819498697</v>
      </c>
      <c r="L102" s="12">
        <f t="shared" si="7"/>
        <v>0.2235410242896394</v>
      </c>
    </row>
    <row r="103" spans="1:12" s="3" customFormat="1">
      <c r="A103" s="39" t="s">
        <v>81</v>
      </c>
      <c r="B103" s="39">
        <v>492</v>
      </c>
      <c r="C103" s="40">
        <v>1.3797690064299346</v>
      </c>
      <c r="D103" s="12">
        <f t="shared" si="8"/>
        <v>0.17249961672306066</v>
      </c>
      <c r="E103" s="50">
        <v>0.96267956624043416</v>
      </c>
      <c r="F103" s="50">
        <v>0.39669708999427156</v>
      </c>
      <c r="G103" s="13">
        <f t="shared" si="9"/>
        <v>8.1600000000000006E-2</v>
      </c>
      <c r="H103" s="52">
        <v>8.8791258094375075E-2</v>
      </c>
      <c r="I103" s="12">
        <f t="shared" si="10"/>
        <v>6.1828320000000006E-2</v>
      </c>
      <c r="J103" s="13">
        <f t="shared" si="11"/>
        <v>3.7320433759565841E-2</v>
      </c>
      <c r="K103" s="16">
        <f t="shared" si="12"/>
        <v>0.16836931592462243</v>
      </c>
      <c r="L103" s="12">
        <f t="shared" si="7"/>
        <v>0.26091342015627572</v>
      </c>
    </row>
    <row r="104" spans="1:12" s="3" customFormat="1">
      <c r="A104" s="39" t="s">
        <v>82</v>
      </c>
      <c r="B104" s="39">
        <v>519</v>
      </c>
      <c r="C104" s="40">
        <v>1.2978265807100386</v>
      </c>
      <c r="D104" s="12">
        <f t="shared" si="8"/>
        <v>0.16455939567080274</v>
      </c>
      <c r="E104" s="50">
        <v>0.66500868552202963</v>
      </c>
      <c r="F104" s="50">
        <v>0.3586339982309999</v>
      </c>
      <c r="G104" s="13">
        <f t="shared" si="9"/>
        <v>8.1600000000000006E-2</v>
      </c>
      <c r="H104" s="52">
        <v>0.15623478924906592</v>
      </c>
      <c r="I104" s="12">
        <f t="shared" si="10"/>
        <v>6.1828320000000006E-2</v>
      </c>
      <c r="J104" s="13">
        <f t="shared" si="11"/>
        <v>0.33499131447797037</v>
      </c>
      <c r="K104" s="16">
        <f t="shared" si="12"/>
        <v>0.13014537759410469</v>
      </c>
      <c r="L104" s="12">
        <f t="shared" si="7"/>
        <v>0.21966184314611303</v>
      </c>
    </row>
    <row r="105" spans="1:12" s="3" customFormat="1">
      <c r="A105" s="39" t="s">
        <v>83</v>
      </c>
      <c r="B105" s="39">
        <v>59</v>
      </c>
      <c r="C105" s="40">
        <v>0.81130465738480706</v>
      </c>
      <c r="D105" s="12">
        <f t="shared" si="8"/>
        <v>0.11741542130058781</v>
      </c>
      <c r="E105" s="50">
        <v>0.70217033254656269</v>
      </c>
      <c r="F105" s="50">
        <v>0.23927110351458786</v>
      </c>
      <c r="G105" s="13">
        <f t="shared" si="9"/>
        <v>7.3899999999999993E-2</v>
      </c>
      <c r="H105" s="52">
        <v>0.1961168308634566</v>
      </c>
      <c r="I105" s="12">
        <f t="shared" si="10"/>
        <v>5.599403E-2</v>
      </c>
      <c r="J105" s="13">
        <f t="shared" si="11"/>
        <v>0.29782966745343731</v>
      </c>
      <c r="K105" s="16">
        <f t="shared" si="12"/>
        <v>9.91223087550063E-2</v>
      </c>
      <c r="L105" s="12">
        <f t="shared" si="7"/>
        <v>0.1861815015276802</v>
      </c>
    </row>
    <row r="106" spans="1:12" s="3" customFormat="1">
      <c r="A106" s="39" t="s">
        <v>84</v>
      </c>
      <c r="B106" s="39">
        <v>293</v>
      </c>
      <c r="C106" s="40">
        <v>1.2500150509082688</v>
      </c>
      <c r="D106" s="12">
        <f t="shared" si="8"/>
        <v>0.15992645843301123</v>
      </c>
      <c r="E106" s="50">
        <v>0.85824328639535319</v>
      </c>
      <c r="F106" s="50">
        <v>0.33429679338505247</v>
      </c>
      <c r="G106" s="13">
        <f t="shared" si="9"/>
        <v>8.1600000000000006E-2</v>
      </c>
      <c r="H106" s="52">
        <v>9.2634452794823796E-2</v>
      </c>
      <c r="I106" s="12">
        <f t="shared" si="10"/>
        <v>6.1828320000000006E-2</v>
      </c>
      <c r="J106" s="13">
        <f t="shared" si="11"/>
        <v>0.14175671360464681</v>
      </c>
      <c r="K106" s="16">
        <f t="shared" si="12"/>
        <v>0.14602038871801387</v>
      </c>
      <c r="L106" s="12">
        <f t="shared" si="7"/>
        <v>0.23679428089369825</v>
      </c>
    </row>
    <row r="107" spans="1:12" s="3" customFormat="1">
      <c r="A107" s="39" t="s">
        <v>85</v>
      </c>
      <c r="B107" s="39">
        <v>138</v>
      </c>
      <c r="C107" s="40">
        <v>0.74946487705120268</v>
      </c>
      <c r="D107" s="12">
        <f t="shared" si="8"/>
        <v>0.11142314658626154</v>
      </c>
      <c r="E107" s="50">
        <v>0.72759567016120741</v>
      </c>
      <c r="F107" s="50">
        <v>0.29585118986590053</v>
      </c>
      <c r="G107" s="13">
        <f t="shared" si="9"/>
        <v>8.1600000000000006E-2</v>
      </c>
      <c r="H107" s="52">
        <v>0.14499840112770598</v>
      </c>
      <c r="I107" s="12">
        <f t="shared" si="10"/>
        <v>6.1828320000000006E-2</v>
      </c>
      <c r="J107" s="13">
        <f t="shared" si="11"/>
        <v>0.27240432983879259</v>
      </c>
      <c r="K107" s="16">
        <f t="shared" si="12"/>
        <v>9.7913301086559837E-2</v>
      </c>
      <c r="L107" s="12">
        <f t="shared" si="7"/>
        <v>0.18487673087559431</v>
      </c>
    </row>
    <row r="108" spans="1:12" s="3" customFormat="1">
      <c r="A108" s="39" t="s">
        <v>86</v>
      </c>
      <c r="B108" s="39">
        <v>31</v>
      </c>
      <c r="C108" s="40">
        <v>0.56590539299028908</v>
      </c>
      <c r="D108" s="12">
        <f t="shared" si="8"/>
        <v>9.363623258075901E-2</v>
      </c>
      <c r="E108" s="50">
        <v>0.98955073107739489</v>
      </c>
      <c r="F108" s="50">
        <v>0.24462943944767163</v>
      </c>
      <c r="G108" s="13">
        <f t="shared" si="9"/>
        <v>7.3899999999999993E-2</v>
      </c>
      <c r="H108" s="52">
        <v>0.23348920189791797</v>
      </c>
      <c r="I108" s="12">
        <f t="shared" si="10"/>
        <v>5.599403E-2</v>
      </c>
      <c r="J108" s="13">
        <f t="shared" si="11"/>
        <v>1.0449268922605115E-2</v>
      </c>
      <c r="K108" s="16">
        <f t="shared" si="12"/>
        <v>9.3242899083153474E-2</v>
      </c>
      <c r="L108" s="12">
        <f t="shared" si="7"/>
        <v>0.17983639604023516</v>
      </c>
    </row>
    <row r="109" spans="1:12" s="3" customFormat="1">
      <c r="A109" s="39" t="s">
        <v>87</v>
      </c>
      <c r="B109" s="39">
        <v>220</v>
      </c>
      <c r="C109" s="40">
        <v>1.0382117207939319</v>
      </c>
      <c r="D109" s="12">
        <f t="shared" si="8"/>
        <v>0.13940271574493202</v>
      </c>
      <c r="E109" s="50">
        <v>0.61127861246773507</v>
      </c>
      <c r="F109" s="50">
        <v>0.31920233867631614</v>
      </c>
      <c r="G109" s="13">
        <f t="shared" si="9"/>
        <v>8.1600000000000006E-2</v>
      </c>
      <c r="H109" s="52">
        <v>0.1614454984215429</v>
      </c>
      <c r="I109" s="12">
        <f t="shared" si="10"/>
        <v>6.1828320000000006E-2</v>
      </c>
      <c r="J109" s="13">
        <f t="shared" si="11"/>
        <v>0.38872138753226493</v>
      </c>
      <c r="K109" s="16">
        <f t="shared" si="12"/>
        <v>0.10924788899398502</v>
      </c>
      <c r="L109" s="12">
        <f t="shared" si="7"/>
        <v>0.19710910792420178</v>
      </c>
    </row>
    <row r="110" spans="1:12" s="3" customFormat="1">
      <c r="A110" s="39" t="s">
        <v>88</v>
      </c>
      <c r="B110" s="39">
        <v>17</v>
      </c>
      <c r="C110" s="40">
        <v>1.0445253069336815</v>
      </c>
      <c r="D110" s="12">
        <f t="shared" si="8"/>
        <v>0.14001450224187373</v>
      </c>
      <c r="E110" s="50">
        <v>0.77736793026748019</v>
      </c>
      <c r="F110" s="50">
        <v>0.23390607759200191</v>
      </c>
      <c r="G110" s="13">
        <f t="shared" si="9"/>
        <v>7.3899999999999993E-2</v>
      </c>
      <c r="H110" s="52">
        <v>0.20295953151560436</v>
      </c>
      <c r="I110" s="12">
        <f t="shared" si="10"/>
        <v>5.599403E-2</v>
      </c>
      <c r="J110" s="13">
        <f t="shared" si="11"/>
        <v>0.22263206973251981</v>
      </c>
      <c r="K110" s="16">
        <f t="shared" si="12"/>
        <v>0.12130885060676165</v>
      </c>
      <c r="L110" s="12">
        <f t="shared" si="7"/>
        <v>0.21012539322907942</v>
      </c>
    </row>
    <row r="111" spans="1:12" s="3" customFormat="1">
      <c r="A111" s="39" t="s">
        <v>89</v>
      </c>
      <c r="B111" s="39">
        <v>110</v>
      </c>
      <c r="C111" s="40">
        <v>1.0580347382703026</v>
      </c>
      <c r="D111" s="12">
        <f t="shared" si="8"/>
        <v>0.14132356613839231</v>
      </c>
      <c r="E111" s="50">
        <v>0.58303242748163286</v>
      </c>
      <c r="F111" s="50">
        <v>0.33470978194727918</v>
      </c>
      <c r="G111" s="13">
        <f t="shared" si="9"/>
        <v>8.1600000000000006E-2</v>
      </c>
      <c r="H111" s="52">
        <v>0.14035885313366164</v>
      </c>
      <c r="I111" s="12">
        <f t="shared" si="10"/>
        <v>6.1828320000000006E-2</v>
      </c>
      <c r="J111" s="13">
        <f t="shared" si="11"/>
        <v>0.41696757251836714</v>
      </c>
      <c r="K111" s="16">
        <f t="shared" si="12"/>
        <v>0.10817662632931677</v>
      </c>
      <c r="L111" s="12">
        <f t="shared" si="7"/>
        <v>0.1959529927712429</v>
      </c>
    </row>
    <row r="112" spans="1:12" s="3" customFormat="1">
      <c r="A112" s="39" t="s">
        <v>90</v>
      </c>
      <c r="B112" s="39">
        <v>13</v>
      </c>
      <c r="C112" s="40">
        <v>0.67679323288185966</v>
      </c>
      <c r="D112" s="12">
        <f t="shared" si="8"/>
        <v>0.1043812642662522</v>
      </c>
      <c r="E112" s="50">
        <v>0.72776752116457166</v>
      </c>
      <c r="F112" s="50">
        <v>0.19889585327563211</v>
      </c>
      <c r="G112" s="13">
        <f t="shared" si="9"/>
        <v>7.3899999999999993E-2</v>
      </c>
      <c r="H112" s="52">
        <v>8.3386561422945704E-2</v>
      </c>
      <c r="I112" s="12">
        <f t="shared" si="10"/>
        <v>5.599403E-2</v>
      </c>
      <c r="J112" s="13">
        <f t="shared" si="11"/>
        <v>0.27223247883542834</v>
      </c>
      <c r="K112" s="16">
        <f t="shared" si="12"/>
        <v>9.1208687537959784E-2</v>
      </c>
      <c r="L112" s="12">
        <f t="shared" si="7"/>
        <v>0.17764105882809544</v>
      </c>
    </row>
    <row r="113" spans="1:12" s="3" customFormat="1">
      <c r="A113" s="39" t="s">
        <v>91</v>
      </c>
      <c r="B113" s="39">
        <v>71</v>
      </c>
      <c r="C113" s="40">
        <v>0.67251781167299496</v>
      </c>
      <c r="D113" s="12">
        <f t="shared" si="8"/>
        <v>0.10396697595111322</v>
      </c>
      <c r="E113" s="50">
        <v>0.47616138887782311</v>
      </c>
      <c r="F113" s="50">
        <v>0.26213033469864783</v>
      </c>
      <c r="G113" s="13">
        <f t="shared" si="9"/>
        <v>8.1600000000000006E-2</v>
      </c>
      <c r="H113" s="52">
        <v>0.13432442699853481</v>
      </c>
      <c r="I113" s="12">
        <f t="shared" si="10"/>
        <v>6.1828320000000006E-2</v>
      </c>
      <c r="J113" s="13">
        <f t="shared" si="11"/>
        <v>0.52383861112217689</v>
      </c>
      <c r="K113" s="16">
        <f t="shared" si="12"/>
        <v>8.1893120943126813E-2</v>
      </c>
      <c r="L113" s="12">
        <f t="shared" si="7"/>
        <v>0.16758762557228546</v>
      </c>
    </row>
    <row r="114" spans="1:12" s="5" customFormat="1" ht="13.8">
      <c r="A114" s="41" t="s">
        <v>124</v>
      </c>
      <c r="B114" s="41">
        <v>24853</v>
      </c>
      <c r="C114" s="42">
        <v>1.0503694308594969</v>
      </c>
      <c r="D114" s="14">
        <f t="shared" si="8"/>
        <v>0.14058079785028527</v>
      </c>
      <c r="E114" s="51">
        <v>0.60758591384705041</v>
      </c>
      <c r="F114" s="51">
        <v>0.32922881444286306</v>
      </c>
      <c r="G114" s="15">
        <f t="shared" si="9"/>
        <v>8.1600000000000006E-2</v>
      </c>
      <c r="H114" s="53">
        <v>0.13629987884434677</v>
      </c>
      <c r="I114" s="14">
        <f t="shared" si="10"/>
        <v>6.1828320000000006E-2</v>
      </c>
      <c r="J114" s="15">
        <f t="shared" si="11"/>
        <v>0.39241408615294959</v>
      </c>
      <c r="K114" s="17">
        <f t="shared" si="12"/>
        <v>0.10967721622238516</v>
      </c>
      <c r="L114" s="14">
        <f t="shared" si="7"/>
        <v>0.19757244126970286</v>
      </c>
    </row>
    <row r="115" spans="1:12" s="5" customFormat="1" ht="13.8">
      <c r="A115" s="41" t="s">
        <v>119</v>
      </c>
      <c r="B115" s="41">
        <v>22403</v>
      </c>
      <c r="C115" s="42">
        <v>1.0752664702513419</v>
      </c>
      <c r="D115" s="20">
        <f t="shared" si="8"/>
        <v>0.14299332096735504</v>
      </c>
      <c r="E115" s="51">
        <v>0.7230318271176106</v>
      </c>
      <c r="F115" s="51">
        <v>0.33215652366502518</v>
      </c>
      <c r="G115" s="21">
        <f t="shared" si="9"/>
        <v>8.1600000000000006E-2</v>
      </c>
      <c r="H115" s="53">
        <v>0.13496860344123932</v>
      </c>
      <c r="I115" s="20">
        <f t="shared" si="10"/>
        <v>6.1828320000000006E-2</v>
      </c>
      <c r="J115" s="22">
        <f t="shared" si="11"/>
        <v>0.2769681728823894</v>
      </c>
      <c r="K115" s="23">
        <f t="shared" si="12"/>
        <v>0.12051319894742935</v>
      </c>
      <c r="L115" s="25">
        <f t="shared" si="7"/>
        <v>0.20926671965613663</v>
      </c>
    </row>
  </sheetData>
  <mergeCells count="9">
    <mergeCell ref="B7:G7"/>
    <mergeCell ref="B3:E3"/>
    <mergeCell ref="F3:G3"/>
    <mergeCell ref="I1:I5"/>
    <mergeCell ref="B1:G1"/>
    <mergeCell ref="B2:G2"/>
    <mergeCell ref="B4:G4"/>
    <mergeCell ref="B5:G5"/>
    <mergeCell ref="B6:G6"/>
  </mergeCells>
  <pageMargins left="0.75" right="0.75" top="1" bottom="1" header="0.5" footer="0.5"/>
  <pageSetup orientation="portrait" horizontalDpi="4294967292" verticalDpi="4294967292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Variables &amp; FAQ</vt:lpstr>
      <vt:lpstr>Industry Averages</vt:lpstr>
    </vt:vector>
  </TitlesOfParts>
  <Company>Stern School of Business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Iweze</dc:creator>
  <cp:lastModifiedBy>Dennis Ezimechine Iweze</cp:lastModifiedBy>
  <dcterms:created xsi:type="dcterms:W3CDTF">2014-01-06T21:28:12Z</dcterms:created>
  <dcterms:modified xsi:type="dcterms:W3CDTF">2023-10-19T08:47:21Z</dcterms:modified>
</cp:coreProperties>
</file>