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ennis Iweze\Downloads\"/>
    </mc:Choice>
  </mc:AlternateContent>
  <xr:revisionPtr revIDLastSave="0" documentId="8_{3654F84D-E77D-47AA-86E3-57BFEECB6472}" xr6:coauthVersionLast="47" xr6:coauthVersionMax="47" xr10:uidLastSave="{00000000-0000-0000-0000-000000000000}"/>
  <bookViews>
    <workbookView xWindow="-108" yWindow="-108" windowWidth="23256" windowHeight="12456" tabRatio="500"/>
  </bookViews>
  <sheets>
    <sheet name="Industry Averages" sheetId="1" r:id="rId1"/>
    <sheet name="Variables &amp; FAQ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4" i="1" l="1"/>
  <c r="D108" i="1"/>
  <c r="D106" i="1"/>
  <c r="D105" i="1"/>
  <c r="D97" i="1"/>
  <c r="D92" i="1"/>
  <c r="D90" i="1"/>
  <c r="D89" i="1"/>
  <c r="D84" i="1"/>
  <c r="D82" i="1"/>
  <c r="D81" i="1"/>
  <c r="D76" i="1"/>
  <c r="D74" i="1"/>
  <c r="D73" i="1"/>
  <c r="D68" i="1"/>
  <c r="D65" i="1"/>
  <c r="D61" i="1"/>
  <c r="D60" i="1"/>
  <c r="D57" i="1"/>
  <c r="D53" i="1"/>
  <c r="D52" i="1"/>
  <c r="D49" i="1"/>
  <c r="D45" i="1"/>
  <c r="D42" i="1"/>
  <c r="D41" i="1"/>
  <c r="D36" i="1"/>
  <c r="D34" i="1"/>
  <c r="D29" i="1"/>
  <c r="D25" i="1"/>
  <c r="D21" i="1"/>
  <c r="D20" i="1"/>
  <c r="G79" i="1"/>
  <c r="I79" i="1"/>
  <c r="D22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G20" i="1"/>
  <c r="I20" i="1"/>
  <c r="G21" i="1"/>
  <c r="I21" i="1"/>
  <c r="D23" i="1"/>
  <c r="G23" i="1"/>
  <c r="I23" i="1"/>
  <c r="D24" i="1"/>
  <c r="G24" i="1"/>
  <c r="I24" i="1"/>
  <c r="G25" i="1"/>
  <c r="I25" i="1"/>
  <c r="D26" i="1"/>
  <c r="D27" i="1"/>
  <c r="G27" i="1"/>
  <c r="I27" i="1"/>
  <c r="K27" i="1"/>
  <c r="L27" i="1"/>
  <c r="D28" i="1"/>
  <c r="G28" i="1"/>
  <c r="I28" i="1"/>
  <c r="D30" i="1"/>
  <c r="D31" i="1"/>
  <c r="G31" i="1"/>
  <c r="I31" i="1"/>
  <c r="D32" i="1"/>
  <c r="G32" i="1"/>
  <c r="I32" i="1"/>
  <c r="D33" i="1"/>
  <c r="G33" i="1"/>
  <c r="I33" i="1"/>
  <c r="G34" i="1"/>
  <c r="I34" i="1"/>
  <c r="D35" i="1"/>
  <c r="G35" i="1"/>
  <c r="I35" i="1"/>
  <c r="G36" i="1"/>
  <c r="I36" i="1"/>
  <c r="D37" i="1"/>
  <c r="G37" i="1"/>
  <c r="I37" i="1"/>
  <c r="D38" i="1"/>
  <c r="G38" i="1"/>
  <c r="I38" i="1"/>
  <c r="D39" i="1"/>
  <c r="G39" i="1"/>
  <c r="I39" i="1"/>
  <c r="D40" i="1"/>
  <c r="G40" i="1"/>
  <c r="I40" i="1"/>
  <c r="G41" i="1"/>
  <c r="I41" i="1"/>
  <c r="G42" i="1"/>
  <c r="I42" i="1"/>
  <c r="D43" i="1"/>
  <c r="G43" i="1"/>
  <c r="I43" i="1"/>
  <c r="K43" i="1"/>
  <c r="L43" i="1"/>
  <c r="D44" i="1"/>
  <c r="G44" i="1"/>
  <c r="I44" i="1"/>
  <c r="G45" i="1"/>
  <c r="I45" i="1"/>
  <c r="D46" i="1"/>
  <c r="G46" i="1"/>
  <c r="I46" i="1"/>
  <c r="D47" i="1"/>
  <c r="G47" i="1"/>
  <c r="I47" i="1"/>
  <c r="D48" i="1"/>
  <c r="G48" i="1"/>
  <c r="I48" i="1"/>
  <c r="G49" i="1"/>
  <c r="I49" i="1"/>
  <c r="D50" i="1"/>
  <c r="G50" i="1"/>
  <c r="I50" i="1"/>
  <c r="D51" i="1"/>
  <c r="G51" i="1"/>
  <c r="I51" i="1"/>
  <c r="G52" i="1"/>
  <c r="I52" i="1"/>
  <c r="G53" i="1"/>
  <c r="I53" i="1"/>
  <c r="D54" i="1"/>
  <c r="G54" i="1"/>
  <c r="I54" i="1"/>
  <c r="D55" i="1"/>
  <c r="G55" i="1"/>
  <c r="I55" i="1"/>
  <c r="D56" i="1"/>
  <c r="G56" i="1"/>
  <c r="I56" i="1"/>
  <c r="G57" i="1"/>
  <c r="I57" i="1"/>
  <c r="D58" i="1"/>
  <c r="G58" i="1"/>
  <c r="I58" i="1"/>
  <c r="D59" i="1"/>
  <c r="G59" i="1"/>
  <c r="I59" i="1"/>
  <c r="K59" i="1"/>
  <c r="L59" i="1"/>
  <c r="G60" i="1"/>
  <c r="I60" i="1"/>
  <c r="G61" i="1"/>
  <c r="I61" i="1"/>
  <c r="D62" i="1"/>
  <c r="G62" i="1"/>
  <c r="I62" i="1"/>
  <c r="D63" i="1"/>
  <c r="G63" i="1"/>
  <c r="I63" i="1"/>
  <c r="D64" i="1"/>
  <c r="G64" i="1"/>
  <c r="I64" i="1"/>
  <c r="G65" i="1"/>
  <c r="I65" i="1"/>
  <c r="D66" i="1"/>
  <c r="G66" i="1"/>
  <c r="I66" i="1"/>
  <c r="D67" i="1"/>
  <c r="G67" i="1"/>
  <c r="I67" i="1"/>
  <c r="G68" i="1"/>
  <c r="I68" i="1"/>
  <c r="D69" i="1"/>
  <c r="G69" i="1"/>
  <c r="I69" i="1"/>
  <c r="D70" i="1"/>
  <c r="G70" i="1"/>
  <c r="I70" i="1"/>
  <c r="K70" i="1"/>
  <c r="L70" i="1"/>
  <c r="D71" i="1"/>
  <c r="G71" i="1"/>
  <c r="I71" i="1"/>
  <c r="D72" i="1"/>
  <c r="G72" i="1"/>
  <c r="I72" i="1"/>
  <c r="G74" i="1"/>
  <c r="I74" i="1"/>
  <c r="D75" i="1"/>
  <c r="G75" i="1"/>
  <c r="I75" i="1"/>
  <c r="G76" i="1"/>
  <c r="I76" i="1"/>
  <c r="D77" i="1"/>
  <c r="G77" i="1"/>
  <c r="I77" i="1"/>
  <c r="D78" i="1"/>
  <c r="G78" i="1"/>
  <c r="I78" i="1"/>
  <c r="K78" i="1"/>
  <c r="L78" i="1"/>
  <c r="D79" i="1"/>
  <c r="D80" i="1"/>
  <c r="G80" i="1"/>
  <c r="I80" i="1"/>
  <c r="G81" i="1"/>
  <c r="I81" i="1"/>
  <c r="G82" i="1"/>
  <c r="I82" i="1"/>
  <c r="D83" i="1"/>
  <c r="G83" i="1"/>
  <c r="I83" i="1"/>
  <c r="G84" i="1"/>
  <c r="I84" i="1"/>
  <c r="D85" i="1"/>
  <c r="G85" i="1"/>
  <c r="I85" i="1"/>
  <c r="K85" i="1"/>
  <c r="L85" i="1"/>
  <c r="D86" i="1"/>
  <c r="G86" i="1"/>
  <c r="I86" i="1"/>
  <c r="K86" i="1"/>
  <c r="L86" i="1"/>
  <c r="D87" i="1"/>
  <c r="D88" i="1"/>
  <c r="G88" i="1"/>
  <c r="I88" i="1"/>
  <c r="G89" i="1"/>
  <c r="I89" i="1"/>
  <c r="G90" i="1"/>
  <c r="I90" i="1"/>
  <c r="D91" i="1"/>
  <c r="G91" i="1"/>
  <c r="I91" i="1"/>
  <c r="G92" i="1"/>
  <c r="I92" i="1"/>
  <c r="D93" i="1"/>
  <c r="G93" i="1"/>
  <c r="I93" i="1"/>
  <c r="D94" i="1"/>
  <c r="G94" i="1"/>
  <c r="I94" i="1"/>
  <c r="D95" i="1"/>
  <c r="G95" i="1"/>
  <c r="I95" i="1"/>
  <c r="D96" i="1"/>
  <c r="G96" i="1"/>
  <c r="I96" i="1"/>
  <c r="G97" i="1"/>
  <c r="I97" i="1"/>
  <c r="D98" i="1"/>
  <c r="G98" i="1"/>
  <c r="I98" i="1"/>
  <c r="D99" i="1"/>
  <c r="G99" i="1"/>
  <c r="I99" i="1"/>
  <c r="D100" i="1"/>
  <c r="D101" i="1"/>
  <c r="G101" i="1"/>
  <c r="I101" i="1"/>
  <c r="D102" i="1"/>
  <c r="G102" i="1"/>
  <c r="I102" i="1"/>
  <c r="D103" i="1"/>
  <c r="G103" i="1"/>
  <c r="I103" i="1"/>
  <c r="D104" i="1"/>
  <c r="G104" i="1"/>
  <c r="I104" i="1"/>
  <c r="G105" i="1"/>
  <c r="I105" i="1"/>
  <c r="G106" i="1"/>
  <c r="I106" i="1"/>
  <c r="D107" i="1"/>
  <c r="G107" i="1"/>
  <c r="I107" i="1"/>
  <c r="K107" i="1"/>
  <c r="L107" i="1"/>
  <c r="D109" i="1"/>
  <c r="G109" i="1"/>
  <c r="I109" i="1"/>
  <c r="D110" i="1"/>
  <c r="G110" i="1"/>
  <c r="I110" i="1"/>
  <c r="D111" i="1"/>
  <c r="G111" i="1"/>
  <c r="I111" i="1"/>
  <c r="D112" i="1"/>
  <c r="D113" i="1"/>
  <c r="G113" i="1"/>
  <c r="I113" i="1"/>
  <c r="G114" i="1"/>
  <c r="I114" i="1"/>
  <c r="D115" i="1"/>
  <c r="G115" i="1"/>
  <c r="I115" i="1"/>
  <c r="K115" i="1"/>
  <c r="L115" i="1"/>
  <c r="G112" i="1"/>
  <c r="I112" i="1"/>
  <c r="G87" i="1"/>
  <c r="I87" i="1"/>
  <c r="G30" i="1"/>
  <c r="I30" i="1"/>
  <c r="G26" i="1"/>
  <c r="I26" i="1"/>
  <c r="G73" i="1"/>
  <c r="I73" i="1"/>
  <c r="G29" i="1"/>
  <c r="I29" i="1"/>
  <c r="G108" i="1"/>
  <c r="I108" i="1"/>
  <c r="G100" i="1"/>
  <c r="I100" i="1"/>
  <c r="K100" i="1"/>
  <c r="L100" i="1"/>
  <c r="G22" i="1"/>
  <c r="I22" i="1"/>
  <c r="K22" i="1"/>
  <c r="L22" i="1"/>
  <c r="K103" i="1"/>
  <c r="L103" i="1"/>
  <c r="K47" i="1"/>
  <c r="L47" i="1"/>
  <c r="K23" i="1"/>
  <c r="L23" i="1"/>
  <c r="K79" i="1"/>
  <c r="L79" i="1"/>
  <c r="K34" i="1"/>
  <c r="L34" i="1"/>
  <c r="K72" i="1"/>
  <c r="L72" i="1"/>
  <c r="K32" i="1"/>
  <c r="L32" i="1"/>
  <c r="K49" i="1"/>
  <c r="L49" i="1"/>
  <c r="K30" i="1"/>
  <c r="L30" i="1"/>
  <c r="K77" i="1"/>
  <c r="L77" i="1"/>
  <c r="K31" i="1"/>
  <c r="L31" i="1"/>
  <c r="K42" i="1"/>
  <c r="L42" i="1"/>
  <c r="K20" i="1"/>
  <c r="L20" i="1"/>
  <c r="K57" i="1"/>
  <c r="L57" i="1"/>
  <c r="K105" i="1"/>
  <c r="L105" i="1"/>
  <c r="K102" i="1"/>
  <c r="L102" i="1"/>
  <c r="K98" i="1"/>
  <c r="L98" i="1"/>
  <c r="K44" i="1"/>
  <c r="L44" i="1"/>
  <c r="K40" i="1"/>
  <c r="L40" i="1"/>
  <c r="K37" i="1"/>
  <c r="L37" i="1"/>
  <c r="K33" i="1"/>
  <c r="L33" i="1"/>
  <c r="K28" i="1"/>
  <c r="L28" i="1"/>
  <c r="K87" i="1"/>
  <c r="L87" i="1"/>
  <c r="K97" i="1"/>
  <c r="L97" i="1"/>
  <c r="K66" i="1"/>
  <c r="L66" i="1"/>
  <c r="K39" i="1"/>
  <c r="L39" i="1"/>
  <c r="K36" i="1"/>
  <c r="L36" i="1"/>
  <c r="K112" i="1"/>
  <c r="L112" i="1"/>
  <c r="K101" i="1"/>
  <c r="L101" i="1"/>
  <c r="K69" i="1"/>
  <c r="L69" i="1"/>
  <c r="K62" i="1"/>
  <c r="L62" i="1"/>
  <c r="K54" i="1"/>
  <c r="L54" i="1"/>
  <c r="K21" i="1"/>
  <c r="L21" i="1"/>
  <c r="K108" i="1"/>
  <c r="L108" i="1"/>
  <c r="K53" i="1"/>
  <c r="L53" i="1"/>
  <c r="K25" i="1"/>
  <c r="L25" i="1"/>
  <c r="K29" i="1"/>
  <c r="L29" i="1"/>
  <c r="K84" i="1"/>
  <c r="L84" i="1"/>
  <c r="K76" i="1"/>
  <c r="L76" i="1"/>
  <c r="K64" i="1"/>
  <c r="L64" i="1"/>
  <c r="K60" i="1"/>
  <c r="L60" i="1"/>
  <c r="K52" i="1"/>
  <c r="L52" i="1"/>
  <c r="K67" i="1"/>
  <c r="L67" i="1"/>
  <c r="K109" i="1"/>
  <c r="L109" i="1"/>
  <c r="K113" i="1"/>
  <c r="L113" i="1"/>
  <c r="K50" i="1"/>
  <c r="L50" i="1"/>
  <c r="K65" i="1"/>
  <c r="L65" i="1"/>
  <c r="K96" i="1"/>
  <c r="L96" i="1"/>
  <c r="K48" i="1"/>
  <c r="L48" i="1"/>
  <c r="K93" i="1"/>
  <c r="L93" i="1"/>
  <c r="K90" i="1"/>
  <c r="L90" i="1"/>
  <c r="K95" i="1"/>
  <c r="L95" i="1"/>
  <c r="K74" i="1"/>
  <c r="L74" i="1"/>
  <c r="K92" i="1"/>
  <c r="L92" i="1"/>
  <c r="K111" i="1"/>
  <c r="L111" i="1"/>
  <c r="K81" i="1"/>
  <c r="L81" i="1"/>
  <c r="K94" i="1"/>
  <c r="L94" i="1"/>
  <c r="K91" i="1"/>
  <c r="L91" i="1"/>
  <c r="K89" i="1"/>
  <c r="L89" i="1"/>
  <c r="K73" i="1"/>
  <c r="L73" i="1"/>
  <c r="K110" i="1"/>
  <c r="L110" i="1"/>
  <c r="K38" i="1"/>
  <c r="L38" i="1"/>
  <c r="K26" i="1"/>
  <c r="L26" i="1"/>
  <c r="K106" i="1"/>
  <c r="L106" i="1"/>
  <c r="K83" i="1"/>
  <c r="L83" i="1"/>
  <c r="K75" i="1"/>
  <c r="L75" i="1"/>
  <c r="K58" i="1"/>
  <c r="L58" i="1"/>
  <c r="K55" i="1"/>
  <c r="L55" i="1"/>
  <c r="K51" i="1"/>
  <c r="L51" i="1"/>
  <c r="K45" i="1"/>
  <c r="L45" i="1"/>
  <c r="K41" i="1"/>
  <c r="L41" i="1"/>
  <c r="K99" i="1"/>
  <c r="L99" i="1"/>
  <c r="K71" i="1"/>
  <c r="L71" i="1"/>
  <c r="K61" i="1"/>
  <c r="L61" i="1"/>
  <c r="K24" i="1"/>
  <c r="L24" i="1"/>
  <c r="K82" i="1"/>
  <c r="L82" i="1"/>
  <c r="K104" i="1"/>
  <c r="L104" i="1"/>
  <c r="K63" i="1"/>
  <c r="L63" i="1"/>
  <c r="K56" i="1"/>
  <c r="L56" i="1"/>
  <c r="K46" i="1"/>
  <c r="L46" i="1"/>
  <c r="K35" i="1"/>
  <c r="L35" i="1"/>
  <c r="K114" i="1"/>
  <c r="L114" i="1"/>
  <c r="K88" i="1"/>
  <c r="L88" i="1"/>
  <c r="K80" i="1"/>
  <c r="L80" i="1"/>
  <c r="K68" i="1"/>
  <c r="L68" i="1"/>
</calcChain>
</file>

<file path=xl/sharedStrings.xml><?xml version="1.0" encoding="utf-8"?>
<sst xmlns="http://schemas.openxmlformats.org/spreadsheetml/2006/main" count="157" uniqueCount="150">
  <si>
    <t>Date updated:</t>
  </si>
  <si>
    <t>Air Transport</t>
  </si>
  <si>
    <t>Apparel</t>
  </si>
  <si>
    <t>Auto &amp; Truck</t>
  </si>
  <si>
    <t>Auto Parts</t>
  </si>
  <si>
    <t>Bank (Money Center)</t>
  </si>
  <si>
    <t>Banks (Regional)</t>
  </si>
  <si>
    <t>Beverage (Alcoholic)</t>
  </si>
  <si>
    <t>Beverage (Soft)</t>
  </si>
  <si>
    <t>Broadcasting</t>
  </si>
  <si>
    <t>Brokerage &amp; Investment Banking</t>
  </si>
  <si>
    <t>Building Materials</t>
  </si>
  <si>
    <t>Business &amp; Consumer Services</t>
  </si>
  <si>
    <t>Cable TV</t>
  </si>
  <si>
    <t>Chemical (Basic)</t>
  </si>
  <si>
    <t>Chemical (Diversified)</t>
  </si>
  <si>
    <t>Chemical (Specialty)</t>
  </si>
  <si>
    <t>Coal &amp; Related Energy</t>
  </si>
  <si>
    <t>Computer Services</t>
  </si>
  <si>
    <t>Computers/Peripherals</t>
  </si>
  <si>
    <t>Construction Supplies</t>
  </si>
  <si>
    <t>Diversified</t>
  </si>
  <si>
    <t>Drugs (Biotechnology)</t>
  </si>
  <si>
    <t>Drugs (Pharmaceutical)</t>
  </si>
  <si>
    <t>Education</t>
  </si>
  <si>
    <t>Electrical Equipment</t>
  </si>
  <si>
    <t>Electronics (Consumer &amp; Office)</t>
  </si>
  <si>
    <t>Electronics (General)</t>
  </si>
  <si>
    <t>Engineering/Construction</t>
  </si>
  <si>
    <t>Entertainment</t>
  </si>
  <si>
    <t>Environmental &amp; Waste Services</t>
  </si>
  <si>
    <t>Farming/Agriculture</t>
  </si>
  <si>
    <t>Financial Svcs. (Non-bank &amp; Insurance)</t>
  </si>
  <si>
    <t>Food Processing</t>
  </si>
  <si>
    <t>Food Wholesalers</t>
  </si>
  <si>
    <t>Furn/Home Furnishings</t>
  </si>
  <si>
    <t>Green &amp; Renewable Energy</t>
  </si>
  <si>
    <t>Healthcare Products</t>
  </si>
  <si>
    <t>Healthcare Support Services</t>
  </si>
  <si>
    <t>Heathcare Information and Technology</t>
  </si>
  <si>
    <t>Homebuilding</t>
  </si>
  <si>
    <t>Hospitals/Healthcare Facilities</t>
  </si>
  <si>
    <t>Hotel/Gaming</t>
  </si>
  <si>
    <t>Household Products</t>
  </si>
  <si>
    <t>Information Services</t>
  </si>
  <si>
    <t>Insurance (General)</t>
  </si>
  <si>
    <t>Insurance (Life)</t>
  </si>
  <si>
    <t>Insurance (Prop/Cas.)</t>
  </si>
  <si>
    <t>Investments &amp; Asset Management</t>
  </si>
  <si>
    <t>Machinery</t>
  </si>
  <si>
    <t>Metals &amp; Mining</t>
  </si>
  <si>
    <t>Office Equipment &amp; Services</t>
  </si>
  <si>
    <t>Oil/Gas (Production and Exploration)</t>
  </si>
  <si>
    <t>Oil/Gas Distribution</t>
  </si>
  <si>
    <t>Oilfield Svcs/Equip.</t>
  </si>
  <si>
    <t>Packaging &amp; Container</t>
  </si>
  <si>
    <t>Paper/Forest Products</t>
  </si>
  <si>
    <t>Power</t>
  </si>
  <si>
    <t>Precious Metals</t>
  </si>
  <si>
    <t>R.E.I.T.</t>
  </si>
  <si>
    <t>Real Estate (Development)</t>
  </si>
  <si>
    <t>Real Estate (General/Diversified)</t>
  </si>
  <si>
    <t>Real Estate (Operations &amp; Services)</t>
  </si>
  <si>
    <t>Recreation</t>
  </si>
  <si>
    <t>Restaurant/Dining</t>
  </si>
  <si>
    <t>Retail (Automotive)</t>
  </si>
  <si>
    <t>Retail (Building Supply)</t>
  </si>
  <si>
    <t>Retail (Distributors)</t>
  </si>
  <si>
    <t>Retail (General)</t>
  </si>
  <si>
    <t>Retail (Grocery and Food)</t>
  </si>
  <si>
    <t>Retail (Online)</t>
  </si>
  <si>
    <t>Retail (Special Lines)</t>
  </si>
  <si>
    <t>Rubber&amp; Tires</t>
  </si>
  <si>
    <t>Semiconductor</t>
  </si>
  <si>
    <t>Semiconductor Equip</t>
  </si>
  <si>
    <t>Shipbuilding &amp; Marine</t>
  </si>
  <si>
    <t>Shoe</t>
  </si>
  <si>
    <t>Software (Entertainment)</t>
  </si>
  <si>
    <t>Software (Internet)</t>
  </si>
  <si>
    <t>Software (System &amp; Application)</t>
  </si>
  <si>
    <t>Steel</t>
  </si>
  <si>
    <t>Telecom (Wireless)</t>
  </si>
  <si>
    <t>Telecom. Equipment</t>
  </si>
  <si>
    <t>Telecom. Services</t>
  </si>
  <si>
    <t>Tobacco</t>
  </si>
  <si>
    <t>Transportation</t>
  </si>
  <si>
    <t>Transportation (Railroads)</t>
  </si>
  <si>
    <t>Trucking</t>
  </si>
  <si>
    <t>Advertising</t>
  </si>
  <si>
    <t>Aerospace/Defense</t>
  </si>
  <si>
    <t>To update this spreadsheet, enter the following</t>
  </si>
  <si>
    <t>Cost of Debt Lookup Table (based on std dev in stock prices)</t>
  </si>
  <si>
    <t>Long Term Treasury bond rate =</t>
  </si>
  <si>
    <t>Standard Deviation</t>
  </si>
  <si>
    <t>Basis Spread</t>
  </si>
  <si>
    <t>Risk Premium to Use for Equity =</t>
  </si>
  <si>
    <t>Global Default Spread to add to cost of debt =</t>
  </si>
  <si>
    <t>Do you want to use the marginal tax rate for cost of debt?</t>
  </si>
  <si>
    <t>Yes</t>
  </si>
  <si>
    <t>If yes, enter the marginal tax rate to use</t>
  </si>
  <si>
    <t>Industry Name</t>
  </si>
  <si>
    <t>Number of Firms</t>
  </si>
  <si>
    <t>Beta</t>
  </si>
  <si>
    <t>Cost of Equity</t>
  </si>
  <si>
    <t>E/(D+E)</t>
  </si>
  <si>
    <t>Std Dev in Stock</t>
  </si>
  <si>
    <t>Cost of Debt</t>
  </si>
  <si>
    <t>After-tax Cost of Debt</t>
  </si>
  <si>
    <t>D/(D+E)</t>
  </si>
  <si>
    <t>Cost of Capital</t>
  </si>
  <si>
    <t>What is this data?</t>
  </si>
  <si>
    <t>Cost of equity and capital (updateable)</t>
  </si>
  <si>
    <t>Tax Rate</t>
  </si>
  <si>
    <t>Japan</t>
  </si>
  <si>
    <t>Oil/Gas (Integrated)</t>
  </si>
  <si>
    <t>Publishing &amp; Newspapers</t>
  </si>
  <si>
    <t>Reinsurance</t>
  </si>
  <si>
    <t>Utility (General)</t>
  </si>
  <si>
    <t>Utility (Water)</t>
  </si>
  <si>
    <t>Total Market (without financials)</t>
  </si>
  <si>
    <t>Cost of Capital (Local Currency)</t>
  </si>
  <si>
    <t>These costs of capital are in US$. To convert to a different currency, please enter</t>
  </si>
  <si>
    <t>Expected inflation rate in US $ =</t>
  </si>
  <si>
    <t>Total Market</t>
  </si>
  <si>
    <t>Expected inflation rate in Yen =</t>
  </si>
  <si>
    <t>End Game</t>
  </si>
  <si>
    <t>To estimate the hurdle rate (required return) on both equity and overall capital invested for firms.</t>
  </si>
  <si>
    <t>Variable</t>
  </si>
  <si>
    <t>Explanation</t>
  </si>
  <si>
    <t>Why?</t>
  </si>
  <si>
    <t>Number of firms</t>
  </si>
  <si>
    <t>Number of firms in the indusry grouping.</t>
  </si>
  <si>
    <t>Law of large numbers?</t>
  </si>
  <si>
    <t>Average regression beta across companies in the group.</t>
  </si>
  <si>
    <t>Relative risk of sector</t>
  </si>
  <si>
    <t>Risk free Rate + Beta * Equity Risk Premium, in US $</t>
  </si>
  <si>
    <t>Required return on equity, given equity risk (beta).</t>
  </si>
  <si>
    <t>Total Debt (including lease debt)/ (Total Debt (including lease debt)+ Market Cap), aggregated across all firms in group, with all numbers other than market cap coming from most recent balance sheet; market cap is as of last day of the most recent year.</t>
  </si>
  <si>
    <t>Measure of debt used, as a proportion of overall funding (based upon market value)</t>
  </si>
  <si>
    <t>Cost of debt</t>
  </si>
  <si>
    <t>Pre-tax cost of borrowing for sector, estimated based upon the standard deviation of equity.</t>
  </si>
  <si>
    <t>This is an approximation, but the alternatives are not attractive. I could estimate the average cost of debt across firms in the group, but many of them are unrated and there are outliers.</t>
  </si>
  <si>
    <t>Pre-tax cost of borrowing  (1- Marginal tax rate), in US $</t>
  </si>
  <si>
    <t>Interest saves you taxes, at the margin.</t>
  </si>
  <si>
    <t>Cost of Equity * (Equity/ (Debt + Equity)) + Cost of Debt (1- Marginal tax rate) *(Debt/ (Debt + Equity)), with aggregated debt and market equity values across all companies in the sector, using most recent balance sheet for debt and most recent year-end for equity.</t>
  </si>
  <si>
    <t>Required return on invested capital.</t>
  </si>
  <si>
    <t>Cost of Capital (local currency)</t>
  </si>
  <si>
    <t>You can convert the $ cost of capital for a sector into any other currency, if you can estimate an expected inflation rate for the local currency.</t>
  </si>
  <si>
    <t>Required return on invested capital, converted into local currency.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</si>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</sst>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2"/>
      <color theme="1"/>
      <name val="Calibri"/>
      <family val="2"/>
      <scheme val="minor"/>
    </font>
    <font>
      <i/>
      <sz val="9"/>
      <name val="Geneva"/>
      <family val="2"/>
      <charset val="1"/>
    </font>
    <font>
      <sz val="9"/>
      <name val="Geneva"/>
      <family val="2"/>
      <charset val="1"/>
    </font>
    <font>
      <b/>
      <sz val="10"/>
      <name val="Verdana"/>
      <family val="2"/>
    </font>
    <font>
      <sz val="9"/>
      <name val="Geneva"/>
      <family val="2"/>
      <charset val="1"/>
    </font>
    <font>
      <i/>
      <sz val="9"/>
      <name val="Geneva"/>
      <family val="2"/>
      <charset val="1"/>
    </font>
    <font>
      <sz val="9"/>
      <name val="Geneva"/>
      <family val="2"/>
      <charset val="1"/>
    </font>
    <font>
      <b/>
      <sz val="9"/>
      <name val="Geneva"/>
      <family val="2"/>
      <charset val="1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F305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76">
    <xf numFmtId="0" fontId="0" fillId="0" borderId="0" xfId="0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1" xfId="0" applyFont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10" fontId="16" fillId="2" borderId="3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10" fontId="13" fillId="0" borderId="1" xfId="2" applyNumberFormat="1" applyFont="1" applyBorder="1" applyAlignment="1">
      <alignment horizontal="center"/>
    </xf>
    <xf numFmtId="10" fontId="13" fillId="0" borderId="1" xfId="0" applyNumberFormat="1" applyFont="1" applyBorder="1" applyAlignment="1">
      <alignment horizontal="center"/>
    </xf>
    <xf numFmtId="10" fontId="14" fillId="0" borderId="1" xfId="2" applyNumberFormat="1" applyFont="1" applyBorder="1" applyAlignment="1">
      <alignment horizontal="center"/>
    </xf>
    <xf numFmtId="10" fontId="14" fillId="0" borderId="1" xfId="0" applyNumberFormat="1" applyFont="1" applyBorder="1" applyAlignment="1">
      <alignment horizontal="center"/>
    </xf>
    <xf numFmtId="10" fontId="13" fillId="0" borderId="2" xfId="2" applyNumberFormat="1" applyFont="1" applyBorder="1" applyAlignment="1">
      <alignment horizontal="center"/>
    </xf>
    <xf numFmtId="10" fontId="14" fillId="0" borderId="2" xfId="2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10" fontId="8" fillId="0" borderId="1" xfId="2" applyNumberFormat="1" applyFont="1" applyBorder="1" applyAlignment="1">
      <alignment horizontal="center"/>
    </xf>
    <xf numFmtId="0" fontId="18" fillId="3" borderId="5" xfId="0" applyFont="1" applyFill="1" applyBorder="1" applyAlignment="1">
      <alignment horizontal="left"/>
    </xf>
    <xf numFmtId="0" fontId="18" fillId="3" borderId="6" xfId="0" applyFont="1" applyFill="1" applyBorder="1" applyAlignment="1">
      <alignment horizontal="left"/>
    </xf>
    <xf numFmtId="0" fontId="18" fillId="3" borderId="7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0" fontId="0" fillId="0" borderId="1" xfId="0" applyNumberFormat="1" applyFont="1" applyBorder="1" applyAlignment="1">
      <alignment horizontal="center"/>
    </xf>
    <xf numFmtId="10" fontId="10" fillId="0" borderId="1" xfId="0" applyNumberFormat="1" applyFont="1" applyBorder="1" applyAlignment="1">
      <alignment horizontal="center"/>
    </xf>
    <xf numFmtId="10" fontId="10" fillId="0" borderId="8" xfId="0" applyNumberFormat="1" applyFont="1" applyBorder="1" applyAlignment="1">
      <alignment horizontal="center"/>
    </xf>
    <xf numFmtId="10" fontId="3" fillId="0" borderId="1" xfId="2" applyNumberFormat="1" applyFont="1" applyBorder="1" applyAlignment="1">
      <alignment horizontal="center"/>
    </xf>
    <xf numFmtId="10" fontId="8" fillId="0" borderId="4" xfId="2" applyNumberFormat="1" applyFont="1" applyBorder="1" applyAlignment="1">
      <alignment horizontal="center"/>
    </xf>
    <xf numFmtId="10" fontId="3" fillId="0" borderId="8" xfId="2" applyNumberFormat="1" applyFont="1" applyBorder="1" applyAlignment="1">
      <alignment horizontal="center"/>
    </xf>
    <xf numFmtId="0" fontId="17" fillId="0" borderId="4" xfId="0" applyFont="1" applyFill="1" applyBorder="1" applyAlignment="1">
      <alignment horizontal="center" wrapText="1"/>
    </xf>
    <xf numFmtId="0" fontId="1" fillId="0" borderId="0" xfId="0" applyFont="1"/>
    <xf numFmtId="0" fontId="2" fillId="0" borderId="0" xfId="0" applyFont="1"/>
    <xf numFmtId="10" fontId="2" fillId="4" borderId="1" xfId="0" applyNumberFormat="1" applyFont="1" applyFill="1" applyBorder="1"/>
    <xf numFmtId="0" fontId="19" fillId="0" borderId="9" xfId="0" applyFont="1" applyBorder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10" fontId="4" fillId="2" borderId="1" xfId="0" applyNumberFormat="1" applyFont="1" applyFill="1" applyBorder="1"/>
    <xf numFmtId="10" fontId="4" fillId="2" borderId="4" xfId="0" applyNumberFormat="1" applyFont="1" applyFill="1" applyBorder="1"/>
    <xf numFmtId="10" fontId="4" fillId="4" borderId="1" xfId="0" applyNumberFormat="1" applyFont="1" applyFill="1" applyBorder="1"/>
    <xf numFmtId="0" fontId="20" fillId="4" borderId="1" xfId="0" applyFont="1" applyFill="1" applyBorder="1" applyAlignment="1">
      <alignment horizontal="center"/>
    </xf>
    <xf numFmtId="0" fontId="20" fillId="4" borderId="1" xfId="0" applyFont="1" applyFill="1" applyBorder="1"/>
    <xf numFmtId="10" fontId="20" fillId="4" borderId="1" xfId="0" applyNumberFormat="1" applyFont="1" applyFill="1" applyBorder="1"/>
    <xf numFmtId="0" fontId="5" fillId="0" borderId="1" xfId="0" applyFont="1" applyBorder="1"/>
    <xf numFmtId="0" fontId="6" fillId="0" borderId="1" xfId="0" applyFont="1" applyBorder="1"/>
    <xf numFmtId="2" fontId="6" fillId="0" borderId="1" xfId="0" applyNumberFormat="1" applyFont="1" applyBorder="1"/>
    <xf numFmtId="0" fontId="7" fillId="0" borderId="1" xfId="0" applyFont="1" applyBorder="1"/>
    <xf numFmtId="2" fontId="7" fillId="0" borderId="1" xfId="0" applyNumberFormat="1" applyFont="1" applyBorder="1"/>
    <xf numFmtId="0" fontId="9" fillId="3" borderId="10" xfId="1" applyFill="1" applyBorder="1" applyAlignment="1">
      <alignment horizontal="left"/>
    </xf>
    <xf numFmtId="0" fontId="9" fillId="3" borderId="11" xfId="1" applyFill="1" applyBorder="1" applyAlignment="1">
      <alignment horizontal="left"/>
    </xf>
    <xf numFmtId="0" fontId="9" fillId="3" borderId="17" xfId="1" applyFill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21" fillId="3" borderId="12" xfId="0" applyFont="1" applyFill="1" applyBorder="1" applyAlignment="1">
      <alignment horizontal="left"/>
    </xf>
    <xf numFmtId="0" fontId="21" fillId="3" borderId="13" xfId="0" applyFont="1" applyFill="1" applyBorder="1" applyAlignment="1">
      <alignment horizontal="left"/>
    </xf>
    <xf numFmtId="0" fontId="21" fillId="3" borderId="18" xfId="0" applyFont="1" applyFill="1" applyBorder="1" applyAlignment="1">
      <alignment horizontal="left"/>
    </xf>
    <xf numFmtId="0" fontId="9" fillId="5" borderId="0" xfId="1" applyFill="1" applyAlignment="1">
      <alignment horizontal="center" vertical="top" wrapText="1"/>
    </xf>
    <xf numFmtId="15" fontId="22" fillId="3" borderId="14" xfId="0" applyNumberFormat="1" applyFont="1" applyFill="1" applyBorder="1" applyAlignment="1">
      <alignment horizontal="left"/>
    </xf>
    <xf numFmtId="15" fontId="22" fillId="3" borderId="15" xfId="0" applyNumberFormat="1" applyFont="1" applyFill="1" applyBorder="1" applyAlignment="1">
      <alignment horizontal="left"/>
    </xf>
    <xf numFmtId="15" fontId="22" fillId="3" borderId="19" xfId="0" applyNumberFormat="1" applyFont="1" applyFill="1" applyBorder="1" applyAlignment="1">
      <alignment horizontal="left"/>
    </xf>
    <xf numFmtId="0" fontId="9" fillId="3" borderId="2" xfId="1" applyFill="1" applyBorder="1" applyAlignment="1">
      <alignment horizontal="left"/>
    </xf>
    <xf numFmtId="0" fontId="9" fillId="3" borderId="12" xfId="1" applyFill="1" applyBorder="1" applyAlignment="1">
      <alignment horizontal="left"/>
    </xf>
    <xf numFmtId="0" fontId="9" fillId="3" borderId="18" xfId="1" applyFill="1" applyBorder="1" applyAlignment="1">
      <alignment horizontal="left"/>
    </xf>
    <xf numFmtId="15" fontId="9" fillId="3" borderId="2" xfId="1" applyNumberFormat="1" applyFill="1" applyBorder="1" applyAlignment="1">
      <alignment horizontal="left"/>
    </xf>
    <xf numFmtId="15" fontId="9" fillId="3" borderId="12" xfId="1" applyNumberFormat="1" applyFill="1" applyBorder="1" applyAlignment="1">
      <alignment horizontal="left"/>
    </xf>
    <xf numFmtId="15" fontId="9" fillId="3" borderId="18" xfId="1" applyNumberFormat="1" applyFill="1" applyBorder="1" applyAlignment="1">
      <alignment horizontal="left"/>
    </xf>
    <xf numFmtId="0" fontId="9" fillId="3" borderId="2" xfId="1" applyFill="1" applyBorder="1"/>
    <xf numFmtId="0" fontId="9" fillId="3" borderId="12" xfId="1" applyFill="1" applyBorder="1"/>
    <xf numFmtId="0" fontId="9" fillId="3" borderId="18" xfId="1" applyFill="1" applyBorder="1"/>
    <xf numFmtId="0" fontId="19" fillId="0" borderId="16" xfId="0" applyFont="1" applyBorder="1" applyAlignment="1">
      <alignment horizontal="left" wrapText="1"/>
    </xf>
    <xf numFmtId="0" fontId="19" fillId="0" borderId="0" xfId="0" applyFont="1" applyAlignment="1">
      <alignment horizontal="left" wrapText="1"/>
    </xf>
  </cellXfs>
  <cellStyles count="3">
    <cellStyle name="Hyperlink" xfId="1" builtinId="8"/>
    <cellStyle name="Normal" xfId="0" builtinId="0"/>
    <cellStyle name="Percent" xfId="2" builtinId="5"/>
  </cellStyles>
  <dxfs count="17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z val="10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auto="1"/>
        <name val="Geneva"/>
        <family val="2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auto="1"/>
        <name val="Geneva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auto="1"/>
        <name val="Genev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9:L115" totalsRowShown="0" headerRowDxfId="4" dataDxfId="3" headerRowBorderDxfId="1" tableBorderDxfId="2" totalsRowBorderDxfId="0">
  <autoFilter ref="A19:L115"/>
  <tableColumns count="12">
    <tableColumn id="1" name="Industry Name" dataDxfId="16"/>
    <tableColumn id="2" name="Number of Firms" dataDxfId="15"/>
    <tableColumn id="3" name="Beta" dataDxfId="14"/>
    <tableColumn id="4" name="Cost of Equity" dataDxfId="13"/>
    <tableColumn id="5" name="E/(D+E)" dataDxfId="12"/>
    <tableColumn id="6" name="Std Dev in Stock" dataDxfId="11"/>
    <tableColumn id="7" name="Cost of Debt" dataDxfId="10"/>
    <tableColumn id="8" name="Tax Rate" dataDxfId="9"/>
    <tableColumn id="9" name="After-tax Cost of Debt" dataDxfId="8"/>
    <tableColumn id="10" name="D/(D+E)" dataDxfId="7"/>
    <tableColumn id="11" name="Cost of Capital" dataDxfId="6"/>
    <tableColumn id="12" name="Cost of Capital (Local Currency)" dataDxfId="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abSelected="1" workbookViewId="0">
      <selection activeCell="A4" sqref="A4:G7"/>
    </sheetView>
  </sheetViews>
  <sheetFormatPr defaultRowHeight="15.6"/>
  <cols>
    <col min="1" max="1" width="33.19921875" style="11" bestFit="1" customWidth="1"/>
    <col min="2" max="2" width="15.796875" customWidth="1"/>
    <col min="3" max="3" width="18.796875" bestFit="1" customWidth="1"/>
    <col min="4" max="4" width="34.69921875" bestFit="1" customWidth="1"/>
    <col min="5" max="5" width="24.69921875" bestFit="1" customWidth="1"/>
    <col min="6" max="6" width="15.796875" customWidth="1"/>
    <col min="7" max="7" width="12.296875" customWidth="1"/>
    <col min="8" max="8" width="11.19921875" customWidth="1"/>
    <col min="9" max="9" width="18.69921875" customWidth="1"/>
    <col min="10" max="10" width="11.19921875" customWidth="1"/>
    <col min="11" max="11" width="20.296875" bestFit="1" customWidth="1"/>
    <col min="12" max="256" width="11.19921875" customWidth="1"/>
  </cols>
  <sheetData>
    <row r="1" spans="1:11">
      <c r="A1" s="22" t="s">
        <v>0</v>
      </c>
      <c r="B1" s="62">
        <v>44931</v>
      </c>
      <c r="C1" s="63"/>
      <c r="D1" s="63"/>
      <c r="E1" s="63"/>
      <c r="F1" s="63"/>
      <c r="G1" s="64"/>
      <c r="I1" s="61"/>
    </row>
    <row r="2" spans="1:11">
      <c r="A2" s="23"/>
      <c r="B2" s="65"/>
      <c r="C2" s="66"/>
      <c r="D2" s="66"/>
      <c r="E2" s="66"/>
      <c r="F2" s="66"/>
      <c r="G2" s="67"/>
      <c r="I2" s="61"/>
    </row>
    <row r="3" spans="1:11">
      <c r="A3" s="23" t="s">
        <v>110</v>
      </c>
      <c r="B3" s="57" t="s">
        <v>111</v>
      </c>
      <c r="C3" s="58"/>
      <c r="D3" s="58"/>
      <c r="E3" s="59"/>
      <c r="F3" s="57" t="s">
        <v>113</v>
      </c>
      <c r="G3" s="60"/>
      <c r="H3" s="2"/>
      <c r="I3" s="61"/>
      <c r="J3" s="2"/>
    </row>
    <row r="4" spans="1:11">
      <c r="A4" s="23"/>
      <c r="B4" s="68"/>
      <c r="C4" s="69"/>
      <c r="D4" s="69"/>
      <c r="E4" s="69"/>
      <c r="F4" s="69"/>
      <c r="G4" s="70"/>
      <c r="I4" s="61"/>
    </row>
    <row r="5" spans="1:11">
      <c r="A5" s="23"/>
      <c r="B5" s="71"/>
      <c r="C5" s="72"/>
      <c r="D5" s="72"/>
      <c r="E5" s="72"/>
      <c r="F5" s="72"/>
      <c r="G5" s="73"/>
      <c r="I5" s="61"/>
    </row>
    <row r="6" spans="1:11" s="1" customFormat="1">
      <c r="A6" s="23"/>
      <c r="B6" s="65"/>
      <c r="C6" s="66"/>
      <c r="D6" s="66"/>
      <c r="E6" s="66"/>
      <c r="F6" s="66"/>
      <c r="G6" s="67"/>
    </row>
    <row r="7" spans="1:11" ht="16.2" thickBot="1">
      <c r="A7" s="24"/>
      <c r="B7" s="54"/>
      <c r="C7" s="55"/>
      <c r="D7" s="55"/>
      <c r="E7" s="55"/>
      <c r="F7" s="55"/>
      <c r="G7" s="56"/>
    </row>
    <row r="8" spans="1:11" s="3" customFormat="1" ht="13.8">
      <c r="A8" s="25" t="s">
        <v>90</v>
      </c>
      <c r="B8" s="6"/>
      <c r="C8" s="6"/>
      <c r="D8" s="6"/>
      <c r="E8" s="7"/>
      <c r="F8" s="7"/>
      <c r="G8" s="7" t="s">
        <v>91</v>
      </c>
      <c r="H8" s="7"/>
      <c r="I8" s="7"/>
      <c r="J8" s="7"/>
      <c r="K8" s="7"/>
    </row>
    <row r="9" spans="1:11" s="3" customFormat="1" ht="13.8">
      <c r="A9" s="26" t="s">
        <v>92</v>
      </c>
      <c r="B9" s="7"/>
      <c r="C9" s="7"/>
      <c r="D9" s="43">
        <v>3.8800000000000001E-2</v>
      </c>
      <c r="E9" s="7"/>
      <c r="F9" s="7"/>
      <c r="G9" s="8" t="s">
        <v>93</v>
      </c>
      <c r="H9" s="8"/>
      <c r="I9" s="8" t="s">
        <v>94</v>
      </c>
      <c r="J9" s="7"/>
      <c r="K9" s="7"/>
    </row>
    <row r="10" spans="1:11" s="3" customFormat="1">
      <c r="A10" s="26" t="s">
        <v>95</v>
      </c>
      <c r="B10" s="7"/>
      <c r="C10" s="7"/>
      <c r="D10" s="44">
        <v>7.1599999999999997E-2</v>
      </c>
      <c r="E10" s="7"/>
      <c r="F10" s="7"/>
      <c r="G10" s="46">
        <v>0</v>
      </c>
      <c r="H10" s="47">
        <v>0.25</v>
      </c>
      <c r="I10" s="48">
        <v>8.5000000000000006E-3</v>
      </c>
      <c r="J10" s="7"/>
      <c r="K10" s="7"/>
    </row>
    <row r="11" spans="1:11" s="3" customFormat="1">
      <c r="A11" s="26" t="s">
        <v>96</v>
      </c>
      <c r="B11" s="7"/>
      <c r="C11" s="7"/>
      <c r="D11" s="45">
        <v>8.6E-3</v>
      </c>
      <c r="E11" s="7"/>
      <c r="F11" s="7"/>
      <c r="G11" s="46">
        <v>0.25000099999999997</v>
      </c>
      <c r="H11" s="47">
        <v>0.5</v>
      </c>
      <c r="I11" s="48">
        <v>1.6199999999999999E-2</v>
      </c>
      <c r="J11" s="7"/>
      <c r="K11" s="7"/>
    </row>
    <row r="12" spans="1:11" s="3" customFormat="1">
      <c r="A12" s="26" t="s">
        <v>97</v>
      </c>
      <c r="B12" s="7"/>
      <c r="C12" s="7"/>
      <c r="D12" s="7"/>
      <c r="E12" s="7"/>
      <c r="F12" s="9" t="s">
        <v>98</v>
      </c>
      <c r="G12" s="46">
        <v>0.50000100000000003</v>
      </c>
      <c r="H12" s="47">
        <v>0.65</v>
      </c>
      <c r="I12" s="48">
        <v>0.02</v>
      </c>
      <c r="J12" s="7"/>
      <c r="K12" s="7"/>
    </row>
    <row r="13" spans="1:11" s="3" customFormat="1">
      <c r="A13" s="26" t="s">
        <v>99</v>
      </c>
      <c r="B13" s="7"/>
      <c r="C13" s="7"/>
      <c r="D13" s="7"/>
      <c r="E13" s="7"/>
      <c r="F13" s="10">
        <v>0.23200000000000001</v>
      </c>
      <c r="G13" s="46">
        <v>0.65000100000000005</v>
      </c>
      <c r="H13" s="47">
        <v>0.8</v>
      </c>
      <c r="I13" s="48">
        <v>3.1300000000000001E-2</v>
      </c>
      <c r="J13" s="7"/>
      <c r="K13" s="7"/>
    </row>
    <row r="14" spans="1:11" s="3" customFormat="1">
      <c r="A14" s="26"/>
      <c r="B14" s="7"/>
      <c r="C14" s="7"/>
      <c r="D14" s="7"/>
      <c r="E14" s="7"/>
      <c r="F14" s="7"/>
      <c r="G14" s="46">
        <v>0.80000099999999996</v>
      </c>
      <c r="H14" s="47">
        <v>0.9</v>
      </c>
      <c r="I14" s="48">
        <v>5.2600000000000001E-2</v>
      </c>
      <c r="J14" s="7"/>
      <c r="K14" s="7"/>
    </row>
    <row r="15" spans="1:11" s="3" customFormat="1">
      <c r="A15" s="34" t="s">
        <v>121</v>
      </c>
      <c r="B15" s="35"/>
      <c r="C15" s="35"/>
      <c r="D15" s="7"/>
      <c r="E15" s="7"/>
      <c r="F15" s="7"/>
      <c r="G15" s="46">
        <v>0.90000100000000005</v>
      </c>
      <c r="H15" s="47">
        <v>1</v>
      </c>
      <c r="I15" s="48">
        <v>7.3700000000000002E-2</v>
      </c>
      <c r="J15" s="7"/>
      <c r="K15" s="7"/>
    </row>
    <row r="16" spans="1:11" s="3" customFormat="1">
      <c r="A16" s="35" t="s">
        <v>124</v>
      </c>
      <c r="B16" s="35"/>
      <c r="C16" s="36">
        <v>2E-3</v>
      </c>
      <c r="D16" s="7"/>
      <c r="E16" s="7"/>
      <c r="F16" s="7"/>
      <c r="G16" s="46">
        <v>1.0000009999999999</v>
      </c>
      <c r="H16" s="47">
        <v>10</v>
      </c>
      <c r="I16" s="48">
        <v>0.1157</v>
      </c>
      <c r="J16" s="7"/>
      <c r="K16" s="7"/>
    </row>
    <row r="17" spans="1:12" s="3" customFormat="1" ht="13.8">
      <c r="A17" s="35" t="s">
        <v>122</v>
      </c>
      <c r="B17" s="35"/>
      <c r="C17" s="36">
        <v>1.4999999999999999E-2</v>
      </c>
      <c r="D17" s="7"/>
      <c r="E17" s="7"/>
      <c r="F17" s="7"/>
      <c r="G17" s="7"/>
      <c r="H17" s="7"/>
      <c r="I17" s="7"/>
      <c r="J17" s="7"/>
      <c r="K17" s="7"/>
    </row>
    <row r="18" spans="1:12" s="3" customFormat="1" ht="13.8">
      <c r="A18" s="26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2" s="4" customFormat="1" ht="41.4">
      <c r="A19" s="49" t="s">
        <v>100</v>
      </c>
      <c r="B19" s="49" t="s">
        <v>101</v>
      </c>
      <c r="C19" s="49" t="s">
        <v>102</v>
      </c>
      <c r="D19" s="19" t="s">
        <v>103</v>
      </c>
      <c r="E19" s="18" t="s">
        <v>104</v>
      </c>
      <c r="F19" s="18" t="s">
        <v>105</v>
      </c>
      <c r="G19" s="19" t="s">
        <v>106</v>
      </c>
      <c r="H19" s="19" t="s">
        <v>112</v>
      </c>
      <c r="I19" s="19" t="s">
        <v>107</v>
      </c>
      <c r="J19" s="19" t="s">
        <v>108</v>
      </c>
      <c r="K19" s="20" t="s">
        <v>109</v>
      </c>
      <c r="L19" s="33" t="s">
        <v>120</v>
      </c>
    </row>
    <row r="20" spans="1:12" s="3" customFormat="1">
      <c r="A20" s="50" t="s">
        <v>88</v>
      </c>
      <c r="B20" s="50">
        <v>71</v>
      </c>
      <c r="C20" s="51">
        <v>1.3837552909999999</v>
      </c>
      <c r="D20" s="12">
        <f>$D$9+C20*$D$10</f>
        <v>0.13787687883559999</v>
      </c>
      <c r="E20" s="21">
        <v>0.78651752349969117</v>
      </c>
      <c r="F20" s="21">
        <v>0.31611793199999999</v>
      </c>
      <c r="G20" s="13">
        <f>$D$9+VLOOKUP(F20,$G$10:$I$16,3)+$D$11</f>
        <v>6.3600000000000004E-2</v>
      </c>
      <c r="H20" s="13">
        <v>0.283451695</v>
      </c>
      <c r="I20" s="12">
        <f>IF($F$12="Yes",G20*(1-$F$13),G20*(1-H20))</f>
        <v>4.8844800000000001E-2</v>
      </c>
      <c r="J20" s="13">
        <f>1-E20</f>
        <v>0.21348247650030883</v>
      </c>
      <c r="K20" s="16">
        <f>D20*(1-J20)+I20*J20</f>
        <v>0.11887009015780536</v>
      </c>
      <c r="L20" s="31">
        <f t="shared" ref="L20:L51" si="0">(1+K20)*((1+$C$16)/(1+$C$17))-1</f>
        <v>0.10453973432327213</v>
      </c>
    </row>
    <row r="21" spans="1:12" s="3" customFormat="1">
      <c r="A21" s="50" t="s">
        <v>89</v>
      </c>
      <c r="B21" s="50">
        <v>2</v>
      </c>
      <c r="C21" s="51">
        <v>1.075097277</v>
      </c>
      <c r="D21" s="12">
        <f t="shared" ref="D21:D84" si="1">$D$9+C21*$D$10</f>
        <v>0.11577696503319999</v>
      </c>
      <c r="E21" s="21">
        <v>0.43736616800580141</v>
      </c>
      <c r="F21" s="21">
        <v>0.33216143399999998</v>
      </c>
      <c r="G21" s="13">
        <f t="shared" ref="G21:G84" si="2">$D$9+VLOOKUP(F21,$G$10:$I$16,3)+$D$11</f>
        <v>6.3600000000000004E-2</v>
      </c>
      <c r="H21" s="13">
        <v>0</v>
      </c>
      <c r="I21" s="12">
        <f t="shared" ref="I21:I84" si="3">IF($F$12="Yes",G21*(1-$F$13),G21*(1-H21))</f>
        <v>4.8844800000000001E-2</v>
      </c>
      <c r="J21" s="13">
        <f t="shared" ref="J21:J84" si="4">1-E21</f>
        <v>0.56263383199419859</v>
      </c>
      <c r="K21" s="16">
        <f t="shared" ref="K21:K84" si="5">D21*(1-J21)+I21*J21</f>
        <v>7.8118664536902582E-2</v>
      </c>
      <c r="L21" s="21">
        <f t="shared" si="0"/>
        <v>6.4310248143819138E-2</v>
      </c>
    </row>
    <row r="22" spans="1:12" s="3" customFormat="1">
      <c r="A22" s="50" t="s">
        <v>1</v>
      </c>
      <c r="B22" s="50">
        <v>6</v>
      </c>
      <c r="C22" s="51">
        <v>0.91421617099999997</v>
      </c>
      <c r="D22" s="12">
        <f t="shared" si="1"/>
        <v>0.10425787784359999</v>
      </c>
      <c r="E22" s="21">
        <v>0.52977982580965222</v>
      </c>
      <c r="F22" s="21">
        <v>0.206497232</v>
      </c>
      <c r="G22" s="13">
        <f t="shared" si="2"/>
        <v>5.5900000000000005E-2</v>
      </c>
      <c r="H22" s="13">
        <v>8.3333332999999996E-2</v>
      </c>
      <c r="I22" s="12">
        <f t="shared" si="3"/>
        <v>4.2931200000000003E-2</v>
      </c>
      <c r="J22" s="13">
        <f t="shared" si="4"/>
        <v>0.47022017419034778</v>
      </c>
      <c r="K22" s="16">
        <f t="shared" si="5"/>
        <v>7.5420836705467065E-2</v>
      </c>
      <c r="L22" s="21">
        <f t="shared" si="0"/>
        <v>6.1646973772293556E-2</v>
      </c>
    </row>
    <row r="23" spans="1:12" s="3" customFormat="1">
      <c r="A23" s="50" t="s">
        <v>2</v>
      </c>
      <c r="B23" s="50">
        <v>61</v>
      </c>
      <c r="C23" s="51">
        <v>0.835747185</v>
      </c>
      <c r="D23" s="12">
        <f t="shared" si="1"/>
        <v>9.8639498446000007E-2</v>
      </c>
      <c r="E23" s="21">
        <v>0.74407750097803593</v>
      </c>
      <c r="F23" s="21">
        <v>0.19897463700000001</v>
      </c>
      <c r="G23" s="13">
        <f t="shared" si="2"/>
        <v>5.5900000000000005E-2</v>
      </c>
      <c r="H23" s="13">
        <v>0.23241047400000001</v>
      </c>
      <c r="I23" s="12">
        <f t="shared" si="3"/>
        <v>4.2931200000000003E-2</v>
      </c>
      <c r="J23" s="13">
        <f t="shared" si="4"/>
        <v>0.25592249902196407</v>
      </c>
      <c r="K23" s="16">
        <f t="shared" si="5"/>
        <v>8.4382491491438297E-2</v>
      </c>
      <c r="L23" s="21">
        <f t="shared" si="0"/>
        <v>7.0493848743272247E-2</v>
      </c>
    </row>
    <row r="24" spans="1:12" s="3" customFormat="1">
      <c r="A24" s="50" t="s">
        <v>3</v>
      </c>
      <c r="B24" s="50">
        <v>10</v>
      </c>
      <c r="C24" s="51">
        <v>1.5529602650000001</v>
      </c>
      <c r="D24" s="12">
        <f t="shared" si="1"/>
        <v>0.149991954974</v>
      </c>
      <c r="E24" s="21">
        <v>0.46640859738773544</v>
      </c>
      <c r="F24" s="21">
        <v>0.240680376</v>
      </c>
      <c r="G24" s="13">
        <f t="shared" si="2"/>
        <v>5.5900000000000005E-2</v>
      </c>
      <c r="H24" s="13">
        <v>0.26927085899999997</v>
      </c>
      <c r="I24" s="12">
        <f t="shared" si="3"/>
        <v>4.2931200000000003E-2</v>
      </c>
      <c r="J24" s="13">
        <f t="shared" si="4"/>
        <v>0.53359140261226456</v>
      </c>
      <c r="K24" s="16">
        <f t="shared" si="5"/>
        <v>9.286525656269537E-2</v>
      </c>
      <c r="L24" s="21">
        <f t="shared" si="0"/>
        <v>7.8867967562385122E-2</v>
      </c>
    </row>
    <row r="25" spans="1:12" s="3" customFormat="1">
      <c r="A25" s="50" t="s">
        <v>4</v>
      </c>
      <c r="B25" s="50">
        <v>104</v>
      </c>
      <c r="C25" s="51">
        <v>1.338577769</v>
      </c>
      <c r="D25" s="12">
        <f t="shared" si="1"/>
        <v>0.13464216826039999</v>
      </c>
      <c r="E25" s="21">
        <v>0.68998023925355789</v>
      </c>
      <c r="F25" s="21">
        <v>0.229367087</v>
      </c>
      <c r="G25" s="13">
        <f t="shared" si="2"/>
        <v>5.5900000000000005E-2</v>
      </c>
      <c r="H25" s="13">
        <v>0.26148998499999998</v>
      </c>
      <c r="I25" s="12">
        <f t="shared" si="3"/>
        <v>4.2931200000000003E-2</v>
      </c>
      <c r="J25" s="13">
        <f t="shared" si="4"/>
        <v>0.31001976074644211</v>
      </c>
      <c r="K25" s="16">
        <f t="shared" si="5"/>
        <v>0.10620995582248624</v>
      </c>
      <c r="L25" s="21">
        <f t="shared" si="0"/>
        <v>9.2041749491755143E-2</v>
      </c>
    </row>
    <row r="26" spans="1:12" s="3" customFormat="1">
      <c r="A26" s="50" t="s">
        <v>5</v>
      </c>
      <c r="B26" s="50">
        <v>6</v>
      </c>
      <c r="C26" s="51">
        <v>1.021146433</v>
      </c>
      <c r="D26" s="12">
        <f t="shared" si="1"/>
        <v>0.1119140846028</v>
      </c>
      <c r="E26" s="21">
        <v>0.12498716871962012</v>
      </c>
      <c r="F26" s="21">
        <v>0.15976370500000001</v>
      </c>
      <c r="G26" s="13">
        <f t="shared" si="2"/>
        <v>5.5900000000000005E-2</v>
      </c>
      <c r="H26" s="13">
        <v>0.207619042</v>
      </c>
      <c r="I26" s="12">
        <f t="shared" si="3"/>
        <v>4.2931200000000003E-2</v>
      </c>
      <c r="J26" s="13">
        <f t="shared" si="4"/>
        <v>0.87501283128037988</v>
      </c>
      <c r="K26" s="16">
        <f t="shared" si="5"/>
        <v>5.155317543661625E-2</v>
      </c>
      <c r="L26" s="21">
        <f t="shared" si="0"/>
        <v>3.8085006687182066E-2</v>
      </c>
    </row>
    <row r="27" spans="1:12" s="3" customFormat="1">
      <c r="A27" s="50" t="s">
        <v>6</v>
      </c>
      <c r="B27" s="50">
        <v>78</v>
      </c>
      <c r="C27" s="51">
        <v>0.738418554</v>
      </c>
      <c r="D27" s="12">
        <f t="shared" si="1"/>
        <v>9.1670768466400002E-2</v>
      </c>
      <c r="E27" s="21">
        <v>0.16427150079197572</v>
      </c>
      <c r="F27" s="21">
        <v>0.172359021</v>
      </c>
      <c r="G27" s="13">
        <f t="shared" si="2"/>
        <v>5.5900000000000005E-2</v>
      </c>
      <c r="H27" s="13">
        <v>0.26337153499999999</v>
      </c>
      <c r="I27" s="12">
        <f t="shared" si="3"/>
        <v>4.2931200000000003E-2</v>
      </c>
      <c r="J27" s="13">
        <f t="shared" si="4"/>
        <v>0.83572849920802428</v>
      </c>
      <c r="K27" s="16">
        <f t="shared" si="5"/>
        <v>5.0937722059928782E-2</v>
      </c>
      <c r="L27" s="21">
        <f t="shared" si="0"/>
        <v>3.7477435964579975E-2</v>
      </c>
    </row>
    <row r="28" spans="1:12" s="3" customFormat="1">
      <c r="A28" s="50" t="s">
        <v>7</v>
      </c>
      <c r="B28" s="50">
        <v>6</v>
      </c>
      <c r="C28" s="51">
        <v>0.60178975499999998</v>
      </c>
      <c r="D28" s="12">
        <f t="shared" si="1"/>
        <v>8.1888146457999994E-2</v>
      </c>
      <c r="E28" s="21">
        <v>0.65454660079194804</v>
      </c>
      <c r="F28" s="21">
        <v>0.13692062699999999</v>
      </c>
      <c r="G28" s="13">
        <f t="shared" si="2"/>
        <v>5.5900000000000005E-2</v>
      </c>
      <c r="H28" s="13">
        <v>0.25745633000000001</v>
      </c>
      <c r="I28" s="12">
        <f t="shared" si="3"/>
        <v>4.2931200000000003E-2</v>
      </c>
      <c r="J28" s="13">
        <f t="shared" si="4"/>
        <v>0.34545339920805196</v>
      </c>
      <c r="K28" s="16">
        <f t="shared" si="5"/>
        <v>6.8430336881317819E-2</v>
      </c>
      <c r="L28" s="21">
        <f t="shared" si="0"/>
        <v>5.4746007443429168E-2</v>
      </c>
    </row>
    <row r="29" spans="1:12" s="3" customFormat="1">
      <c r="A29" s="50" t="s">
        <v>8</v>
      </c>
      <c r="B29" s="50">
        <v>7</v>
      </c>
      <c r="C29" s="51">
        <v>0.43458290999999999</v>
      </c>
      <c r="D29" s="12">
        <f t="shared" si="1"/>
        <v>6.9916136355999997E-2</v>
      </c>
      <c r="E29" s="21">
        <v>0.84753585713919033</v>
      </c>
      <c r="F29" s="21">
        <v>0.164091294</v>
      </c>
      <c r="G29" s="13">
        <f t="shared" si="2"/>
        <v>5.5900000000000005E-2</v>
      </c>
      <c r="H29" s="13">
        <v>0.27115405100000001</v>
      </c>
      <c r="I29" s="12">
        <f t="shared" si="3"/>
        <v>4.2931200000000003E-2</v>
      </c>
      <c r="J29" s="13">
        <f t="shared" si="4"/>
        <v>0.15246414286080967</v>
      </c>
      <c r="K29" s="16">
        <f t="shared" si="5"/>
        <v>6.5801901164328963E-2</v>
      </c>
      <c r="L29" s="21">
        <f t="shared" si="0"/>
        <v>5.2151236420352465E-2</v>
      </c>
    </row>
    <row r="30" spans="1:12" s="3" customFormat="1">
      <c r="A30" s="50" t="s">
        <v>9</v>
      </c>
      <c r="B30" s="50">
        <v>11</v>
      </c>
      <c r="C30" s="51">
        <v>0.58493162899999995</v>
      </c>
      <c r="D30" s="12">
        <f t="shared" si="1"/>
        <v>8.0681104636399992E-2</v>
      </c>
      <c r="E30" s="21">
        <v>0.74034237661204827</v>
      </c>
      <c r="F30" s="21">
        <v>0.12764753000000001</v>
      </c>
      <c r="G30" s="13">
        <f t="shared" si="2"/>
        <v>5.5900000000000005E-2</v>
      </c>
      <c r="H30" s="13">
        <v>0.30424309799999999</v>
      </c>
      <c r="I30" s="12">
        <f t="shared" si="3"/>
        <v>4.2931200000000003E-2</v>
      </c>
      <c r="J30" s="13">
        <f t="shared" si="4"/>
        <v>0.25965762338795173</v>
      </c>
      <c r="K30" s="16">
        <f t="shared" si="5"/>
        <v>7.0879054115390555E-2</v>
      </c>
      <c r="L30" s="21">
        <f t="shared" si="0"/>
        <v>5.7163361796671364E-2</v>
      </c>
    </row>
    <row r="31" spans="1:12" s="3" customFormat="1">
      <c r="A31" s="50" t="s">
        <v>10</v>
      </c>
      <c r="B31" s="50">
        <v>35</v>
      </c>
      <c r="C31" s="51">
        <v>1.16554392</v>
      </c>
      <c r="D31" s="12">
        <f t="shared" si="1"/>
        <v>0.122252944672</v>
      </c>
      <c r="E31" s="21">
        <v>8.1572473176511062E-2</v>
      </c>
      <c r="F31" s="21">
        <v>0.226456395</v>
      </c>
      <c r="G31" s="13">
        <f t="shared" si="2"/>
        <v>5.5900000000000005E-2</v>
      </c>
      <c r="H31" s="13">
        <v>0.25323067500000002</v>
      </c>
      <c r="I31" s="12">
        <f t="shared" si="3"/>
        <v>4.2931200000000003E-2</v>
      </c>
      <c r="J31" s="13">
        <f t="shared" si="4"/>
        <v>0.91842752682348894</v>
      </c>
      <c r="K31" s="16">
        <f t="shared" si="5"/>
        <v>4.940167088957078E-2</v>
      </c>
      <c r="L31" s="21">
        <f t="shared" si="0"/>
        <v>3.5961058356009934E-2</v>
      </c>
    </row>
    <row r="32" spans="1:12" s="3" customFormat="1">
      <c r="A32" s="50" t="s">
        <v>11</v>
      </c>
      <c r="B32" s="50">
        <v>63</v>
      </c>
      <c r="C32" s="51">
        <v>0.87370632599999998</v>
      </c>
      <c r="D32" s="12">
        <f t="shared" si="1"/>
        <v>0.10135737294159999</v>
      </c>
      <c r="E32" s="21">
        <v>0.77236137090785151</v>
      </c>
      <c r="F32" s="21">
        <v>0.169255977</v>
      </c>
      <c r="G32" s="13">
        <f t="shared" si="2"/>
        <v>5.5900000000000005E-2</v>
      </c>
      <c r="H32" s="13">
        <v>0.26787146000000001</v>
      </c>
      <c r="I32" s="12">
        <f t="shared" si="3"/>
        <v>4.2931200000000003E-2</v>
      </c>
      <c r="J32" s="13">
        <f t="shared" si="4"/>
        <v>0.22763862909214849</v>
      </c>
      <c r="K32" s="16">
        <f t="shared" si="5"/>
        <v>8.8057319030073397E-2</v>
      </c>
      <c r="L32" s="21">
        <f t="shared" si="0"/>
        <v>7.4121609525254817E-2</v>
      </c>
    </row>
    <row r="33" spans="1:12" s="3" customFormat="1">
      <c r="A33" s="50" t="s">
        <v>12</v>
      </c>
      <c r="B33" s="50">
        <v>205</v>
      </c>
      <c r="C33" s="51">
        <v>1.361823129</v>
      </c>
      <c r="D33" s="12">
        <f t="shared" si="1"/>
        <v>0.1363065360364</v>
      </c>
      <c r="E33" s="21">
        <v>0.91347976944202369</v>
      </c>
      <c r="F33" s="21">
        <v>0.27854572599999999</v>
      </c>
      <c r="G33" s="13">
        <f t="shared" si="2"/>
        <v>6.3600000000000004E-2</v>
      </c>
      <c r="H33" s="13">
        <v>0.28759107</v>
      </c>
      <c r="I33" s="12">
        <f t="shared" si="3"/>
        <v>4.8844800000000001E-2</v>
      </c>
      <c r="J33" s="13">
        <f t="shared" si="4"/>
        <v>8.6520230557976308E-2</v>
      </c>
      <c r="K33" s="16">
        <f t="shared" si="5"/>
        <v>0.12873932646952982</v>
      </c>
      <c r="L33" s="21">
        <f t="shared" si="0"/>
        <v>0.11428256662312219</v>
      </c>
    </row>
    <row r="34" spans="1:12" s="3" customFormat="1">
      <c r="A34" s="50" t="s">
        <v>13</v>
      </c>
      <c r="B34" s="50">
        <v>1</v>
      </c>
      <c r="C34" s="51">
        <v>0.45972553999999999</v>
      </c>
      <c r="D34" s="12">
        <f t="shared" si="1"/>
        <v>7.1716348664000007E-2</v>
      </c>
      <c r="E34" s="21">
        <v>0.65349057611382344</v>
      </c>
      <c r="F34" s="21">
        <v>0.144188338</v>
      </c>
      <c r="G34" s="13">
        <f t="shared" si="2"/>
        <v>5.5900000000000005E-2</v>
      </c>
      <c r="H34" s="13">
        <v>0.31196581200000001</v>
      </c>
      <c r="I34" s="12">
        <f t="shared" si="3"/>
        <v>4.2931200000000003E-2</v>
      </c>
      <c r="J34" s="13">
        <f t="shared" si="4"/>
        <v>0.34650942388617656</v>
      </c>
      <c r="K34" s="16">
        <f t="shared" si="5"/>
        <v>6.174202338395942E-2</v>
      </c>
      <c r="L34" s="21">
        <f t="shared" si="0"/>
        <v>4.8143357074608373E-2</v>
      </c>
    </row>
    <row r="35" spans="1:12" s="3" customFormat="1">
      <c r="A35" s="50" t="s">
        <v>14</v>
      </c>
      <c r="B35" s="50">
        <v>69</v>
      </c>
      <c r="C35" s="51">
        <v>1.1035834819999999</v>
      </c>
      <c r="D35" s="12">
        <f t="shared" si="1"/>
        <v>0.11781657731119999</v>
      </c>
      <c r="E35" s="21">
        <v>0.61442461217198807</v>
      </c>
      <c r="F35" s="21">
        <v>0.21074324799999999</v>
      </c>
      <c r="G35" s="13">
        <f t="shared" si="2"/>
        <v>5.5900000000000005E-2</v>
      </c>
      <c r="H35" s="13">
        <v>0.26248569300000002</v>
      </c>
      <c r="I35" s="12">
        <f t="shared" si="3"/>
        <v>4.2931200000000003E-2</v>
      </c>
      <c r="J35" s="13">
        <f t="shared" si="4"/>
        <v>0.38557538782801193</v>
      </c>
      <c r="K35" s="16">
        <f t="shared" si="5"/>
        <v>8.894261891178705E-2</v>
      </c>
      <c r="L35" s="21">
        <f t="shared" si="0"/>
        <v>7.4995570590749461E-2</v>
      </c>
    </row>
    <row r="36" spans="1:12" s="3" customFormat="1">
      <c r="A36" s="50" t="s">
        <v>15</v>
      </c>
      <c r="B36" s="50">
        <v>22</v>
      </c>
      <c r="C36" s="51">
        <v>1.2940660939999999</v>
      </c>
      <c r="D36" s="12">
        <f t="shared" si="1"/>
        <v>0.13145513233039999</v>
      </c>
      <c r="E36" s="21">
        <v>0.48005225947307806</v>
      </c>
      <c r="F36" s="21">
        <v>0.197127095</v>
      </c>
      <c r="G36" s="13">
        <f t="shared" si="2"/>
        <v>5.5900000000000005E-2</v>
      </c>
      <c r="H36" s="13">
        <v>0.26332372900000001</v>
      </c>
      <c r="I36" s="12">
        <f t="shared" si="3"/>
        <v>4.2931200000000003E-2</v>
      </c>
      <c r="J36" s="13">
        <f t="shared" si="4"/>
        <v>0.51994774052692194</v>
      </c>
      <c r="K36" s="16">
        <f t="shared" si="5"/>
        <v>8.542731373265039E-2</v>
      </c>
      <c r="L36" s="21">
        <f t="shared" si="0"/>
        <v>7.1525289024744643E-2</v>
      </c>
    </row>
    <row r="37" spans="1:12" s="3" customFormat="1">
      <c r="A37" s="50" t="s">
        <v>16</v>
      </c>
      <c r="B37" s="50">
        <v>73</v>
      </c>
      <c r="C37" s="51">
        <v>1.168573767</v>
      </c>
      <c r="D37" s="12">
        <f t="shared" si="1"/>
        <v>0.1224698817172</v>
      </c>
      <c r="E37" s="21">
        <v>0.82303754259527828</v>
      </c>
      <c r="F37" s="21">
        <v>0.20642244200000001</v>
      </c>
      <c r="G37" s="13">
        <f t="shared" si="2"/>
        <v>5.5900000000000005E-2</v>
      </c>
      <c r="H37" s="13">
        <v>0.28673649400000001</v>
      </c>
      <c r="I37" s="12">
        <f t="shared" si="3"/>
        <v>4.2931200000000003E-2</v>
      </c>
      <c r="J37" s="13">
        <f t="shared" si="4"/>
        <v>0.17696245740472172</v>
      </c>
      <c r="K37" s="16">
        <f t="shared" si="5"/>
        <v>0.10839452114179228</v>
      </c>
      <c r="L37" s="21">
        <f t="shared" si="0"/>
        <v>9.4198335156725044E-2</v>
      </c>
    </row>
    <row r="38" spans="1:12" s="3" customFormat="1">
      <c r="A38" s="50" t="s">
        <v>17</v>
      </c>
      <c r="B38" s="50">
        <v>1</v>
      </c>
      <c r="C38" s="51">
        <v>0.88700792500000003</v>
      </c>
      <c r="D38" s="12">
        <f t="shared" si="1"/>
        <v>0.10230976743</v>
      </c>
      <c r="E38" s="21">
        <v>0.37288809381832644</v>
      </c>
      <c r="F38" s="21">
        <v>0.26296159400000002</v>
      </c>
      <c r="G38" s="13">
        <f t="shared" si="2"/>
        <v>6.3600000000000004E-2</v>
      </c>
      <c r="H38" s="13">
        <v>0.32236842100000002</v>
      </c>
      <c r="I38" s="12">
        <f t="shared" si="3"/>
        <v>4.8844800000000001E-2</v>
      </c>
      <c r="J38" s="13">
        <f t="shared" si="4"/>
        <v>0.62711190618167356</v>
      </c>
      <c r="K38" s="16">
        <f t="shared" si="5"/>
        <v>6.8781249791031604E-2</v>
      </c>
      <c r="L38" s="21">
        <f t="shared" si="0"/>
        <v>5.5092425902082631E-2</v>
      </c>
    </row>
    <row r="39" spans="1:12" s="3" customFormat="1">
      <c r="A39" s="50" t="s">
        <v>18</v>
      </c>
      <c r="B39" s="50">
        <v>227</v>
      </c>
      <c r="C39" s="51">
        <v>1.226598834</v>
      </c>
      <c r="D39" s="12">
        <f t="shared" si="1"/>
        <v>0.12662447651440001</v>
      </c>
      <c r="E39" s="21">
        <v>0.8638406706167111</v>
      </c>
      <c r="F39" s="21">
        <v>0.26455068900000001</v>
      </c>
      <c r="G39" s="13">
        <f t="shared" si="2"/>
        <v>6.3600000000000004E-2</v>
      </c>
      <c r="H39" s="13">
        <v>0.27635095199999998</v>
      </c>
      <c r="I39" s="12">
        <f t="shared" si="3"/>
        <v>4.8844800000000001E-2</v>
      </c>
      <c r="J39" s="13">
        <f t="shared" si="4"/>
        <v>0.1361593293832889</v>
      </c>
      <c r="K39" s="16">
        <f t="shared" si="5"/>
        <v>0.11603404792055017</v>
      </c>
      <c r="L39" s="21">
        <f t="shared" si="0"/>
        <v>0.10174001577969594</v>
      </c>
    </row>
    <row r="40" spans="1:12" s="3" customFormat="1">
      <c r="A40" s="50" t="s">
        <v>19</v>
      </c>
      <c r="B40" s="50">
        <v>26</v>
      </c>
      <c r="C40" s="51">
        <v>1.2535705610000001</v>
      </c>
      <c r="D40" s="12">
        <f t="shared" si="1"/>
        <v>0.12855565216760001</v>
      </c>
      <c r="E40" s="21">
        <v>0.78794042864105607</v>
      </c>
      <c r="F40" s="21">
        <v>0.25339199099999998</v>
      </c>
      <c r="G40" s="13">
        <f t="shared" si="2"/>
        <v>6.3600000000000004E-2</v>
      </c>
      <c r="H40" s="13">
        <v>0.23740898199999999</v>
      </c>
      <c r="I40" s="12">
        <f t="shared" si="3"/>
        <v>4.8844800000000001E-2</v>
      </c>
      <c r="J40" s="13">
        <f t="shared" si="4"/>
        <v>0.21205957135894393</v>
      </c>
      <c r="K40" s="16">
        <f t="shared" si="5"/>
        <v>0.11165220302428261</v>
      </c>
      <c r="L40" s="21">
        <f t="shared" si="0"/>
        <v>9.7414293034809196E-2</v>
      </c>
    </row>
    <row r="41" spans="1:12" s="3" customFormat="1">
      <c r="A41" s="50" t="s">
        <v>20</v>
      </c>
      <c r="B41" s="50">
        <v>52</v>
      </c>
      <c r="C41" s="51">
        <v>1.0862439779999999</v>
      </c>
      <c r="D41" s="12">
        <f t="shared" si="1"/>
        <v>0.1165750688248</v>
      </c>
      <c r="E41" s="21">
        <v>0.62159307778400241</v>
      </c>
      <c r="F41" s="21">
        <v>0.200815517</v>
      </c>
      <c r="G41" s="13">
        <f t="shared" si="2"/>
        <v>5.5900000000000005E-2</v>
      </c>
      <c r="H41" s="13">
        <v>0.28854081999999998</v>
      </c>
      <c r="I41" s="12">
        <f t="shared" si="3"/>
        <v>4.2931200000000003E-2</v>
      </c>
      <c r="J41" s="13">
        <f t="shared" si="4"/>
        <v>0.37840692221599759</v>
      </c>
      <c r="K41" s="16">
        <f t="shared" si="5"/>
        <v>8.8707719082728786E-2</v>
      </c>
      <c r="L41" s="21">
        <f t="shared" si="0"/>
        <v>7.4763679330930533E-2</v>
      </c>
    </row>
    <row r="42" spans="1:12" s="3" customFormat="1">
      <c r="A42" s="50" t="s">
        <v>21</v>
      </c>
      <c r="B42" s="50">
        <v>15</v>
      </c>
      <c r="C42" s="51">
        <v>0.66945681000000001</v>
      </c>
      <c r="D42" s="12">
        <f t="shared" si="1"/>
        <v>8.6733107596000003E-2</v>
      </c>
      <c r="E42" s="21">
        <v>0.70888026433763995</v>
      </c>
      <c r="F42" s="21">
        <v>0.19392553800000001</v>
      </c>
      <c r="G42" s="13">
        <f t="shared" si="2"/>
        <v>5.5900000000000005E-2</v>
      </c>
      <c r="H42" s="13">
        <v>0.30611561999999998</v>
      </c>
      <c r="I42" s="12">
        <f t="shared" si="3"/>
        <v>4.2931200000000003E-2</v>
      </c>
      <c r="J42" s="13">
        <f t="shared" si="4"/>
        <v>0.29111973566236005</v>
      </c>
      <c r="K42" s="16">
        <f t="shared" si="5"/>
        <v>7.3981507835145371E-2</v>
      </c>
      <c r="L42" s="21">
        <f t="shared" si="0"/>
        <v>6.022607965597615E-2</v>
      </c>
    </row>
    <row r="43" spans="1:12" s="3" customFormat="1">
      <c r="A43" s="50" t="s">
        <v>22</v>
      </c>
      <c r="B43" s="50">
        <v>28</v>
      </c>
      <c r="C43" s="51">
        <v>1.4654779840000001</v>
      </c>
      <c r="D43" s="12">
        <f t="shared" si="1"/>
        <v>0.14372822365439999</v>
      </c>
      <c r="E43" s="21">
        <v>0.94508034893174153</v>
      </c>
      <c r="F43" s="21">
        <v>0.38758775200000001</v>
      </c>
      <c r="G43" s="13">
        <f t="shared" si="2"/>
        <v>6.3600000000000004E-2</v>
      </c>
      <c r="H43" s="13">
        <v>3.8947656999999997E-2</v>
      </c>
      <c r="I43" s="12">
        <f t="shared" si="3"/>
        <v>4.8844800000000001E-2</v>
      </c>
      <c r="J43" s="13">
        <f t="shared" si="4"/>
        <v>5.4919651068258468E-2</v>
      </c>
      <c r="K43" s="16">
        <f t="shared" si="5"/>
        <v>0.1385172591351386</v>
      </c>
      <c r="L43" s="21">
        <f t="shared" si="0"/>
        <v>0.12393526468316174</v>
      </c>
    </row>
    <row r="44" spans="1:12" s="3" customFormat="1">
      <c r="A44" s="50" t="s">
        <v>23</v>
      </c>
      <c r="B44" s="50">
        <v>41</v>
      </c>
      <c r="C44" s="51">
        <v>0.85798967000000004</v>
      </c>
      <c r="D44" s="12">
        <f t="shared" si="1"/>
        <v>0.100232060372</v>
      </c>
      <c r="E44" s="21">
        <v>0.85988070270307781</v>
      </c>
      <c r="F44" s="21">
        <v>0.246928814</v>
      </c>
      <c r="G44" s="13">
        <f t="shared" si="2"/>
        <v>5.5900000000000005E-2</v>
      </c>
      <c r="H44" s="13">
        <v>0.21292238499999999</v>
      </c>
      <c r="I44" s="12">
        <f t="shared" si="3"/>
        <v>4.2931200000000003E-2</v>
      </c>
      <c r="J44" s="13">
        <f t="shared" si="4"/>
        <v>0.14011929729692219</v>
      </c>
      <c r="K44" s="16">
        <f t="shared" si="5"/>
        <v>9.2203104082166309E-2</v>
      </c>
      <c r="L44" s="21">
        <f t="shared" si="0"/>
        <v>7.8214295852542692E-2</v>
      </c>
    </row>
    <row r="45" spans="1:12" s="3" customFormat="1">
      <c r="A45" s="50" t="s">
        <v>24</v>
      </c>
      <c r="B45" s="50">
        <v>32</v>
      </c>
      <c r="C45" s="51">
        <v>0.82242066700000005</v>
      </c>
      <c r="D45" s="12">
        <f t="shared" si="1"/>
        <v>9.7685319757200004E-2</v>
      </c>
      <c r="E45" s="21">
        <v>0.697689397418917</v>
      </c>
      <c r="F45" s="21">
        <v>0.215869072</v>
      </c>
      <c r="G45" s="13">
        <f t="shared" si="2"/>
        <v>5.5900000000000005E-2</v>
      </c>
      <c r="H45" s="13">
        <v>0.30346806199999998</v>
      </c>
      <c r="I45" s="12">
        <f t="shared" si="3"/>
        <v>4.2931200000000003E-2</v>
      </c>
      <c r="J45" s="13">
        <f t="shared" si="4"/>
        <v>0.302310602581083</v>
      </c>
      <c r="K45" s="16">
        <f t="shared" si="5"/>
        <v>8.1132568819604095E-2</v>
      </c>
      <c r="L45" s="21">
        <f t="shared" si="0"/>
        <v>6.7285550696791541E-2</v>
      </c>
    </row>
    <row r="46" spans="1:12" s="3" customFormat="1">
      <c r="A46" s="50" t="s">
        <v>25</v>
      </c>
      <c r="B46" s="50">
        <v>57</v>
      </c>
      <c r="C46" s="51">
        <v>1.314225073</v>
      </c>
      <c r="D46" s="12">
        <f t="shared" si="1"/>
        <v>0.13289851522680002</v>
      </c>
      <c r="E46" s="21">
        <v>0.83171617037607515</v>
      </c>
      <c r="F46" s="21">
        <v>0.23871319399999999</v>
      </c>
      <c r="G46" s="13">
        <f t="shared" si="2"/>
        <v>5.5900000000000005E-2</v>
      </c>
      <c r="H46" s="13">
        <v>0.28343675499999998</v>
      </c>
      <c r="I46" s="12">
        <f t="shared" si="3"/>
        <v>4.2931200000000003E-2</v>
      </c>
      <c r="J46" s="13">
        <f t="shared" si="4"/>
        <v>0.16828382962392485</v>
      </c>
      <c r="K46" s="16">
        <f t="shared" si="5"/>
        <v>0.11775847087945127</v>
      </c>
      <c r="L46" s="21">
        <f t="shared" si="0"/>
        <v>0.10344235253321221</v>
      </c>
    </row>
    <row r="47" spans="1:12" s="3" customFormat="1">
      <c r="A47" s="50" t="s">
        <v>26</v>
      </c>
      <c r="B47" s="50">
        <v>10</v>
      </c>
      <c r="C47" s="51">
        <v>1.4392288639999999</v>
      </c>
      <c r="D47" s="12">
        <f t="shared" si="1"/>
        <v>0.14184878666239997</v>
      </c>
      <c r="E47" s="21">
        <v>0.74689300091978894</v>
      </c>
      <c r="F47" s="21">
        <v>0.26582266100000002</v>
      </c>
      <c r="G47" s="13">
        <f t="shared" si="2"/>
        <v>6.3600000000000004E-2</v>
      </c>
      <c r="H47" s="13">
        <v>0.24360014599999999</v>
      </c>
      <c r="I47" s="12">
        <f t="shared" si="3"/>
        <v>4.8844800000000001E-2</v>
      </c>
      <c r="J47" s="13">
        <f t="shared" si="4"/>
        <v>0.25310699908021106</v>
      </c>
      <c r="K47" s="16">
        <f t="shared" si="5"/>
        <v>0.11830882669578394</v>
      </c>
      <c r="L47" s="21">
        <f t="shared" si="0"/>
        <v>0.10398565945731586</v>
      </c>
    </row>
    <row r="48" spans="1:12" s="3" customFormat="1">
      <c r="A48" s="50" t="s">
        <v>27</v>
      </c>
      <c r="B48" s="50">
        <v>139</v>
      </c>
      <c r="C48" s="51">
        <v>1.4493152010000001</v>
      </c>
      <c r="D48" s="12">
        <f t="shared" si="1"/>
        <v>0.14257096839159999</v>
      </c>
      <c r="E48" s="21">
        <v>0.91462972496113448</v>
      </c>
      <c r="F48" s="21">
        <v>0.25474424600000001</v>
      </c>
      <c r="G48" s="13">
        <f t="shared" si="2"/>
        <v>6.3600000000000004E-2</v>
      </c>
      <c r="H48" s="13">
        <v>0.25527697799999999</v>
      </c>
      <c r="I48" s="12">
        <f t="shared" si="3"/>
        <v>4.8844800000000001E-2</v>
      </c>
      <c r="J48" s="13">
        <f t="shared" si="4"/>
        <v>8.5370275038865517E-2</v>
      </c>
      <c r="K48" s="16">
        <f t="shared" si="5"/>
        <v>0.1345695396176701</v>
      </c>
      <c r="L48" s="21">
        <f t="shared" si="0"/>
        <v>0.12003810709054741</v>
      </c>
    </row>
    <row r="49" spans="1:12" s="3" customFormat="1">
      <c r="A49" s="50" t="s">
        <v>28</v>
      </c>
      <c r="B49" s="50">
        <v>156</v>
      </c>
      <c r="C49" s="51">
        <v>0.70728397300000001</v>
      </c>
      <c r="D49" s="12">
        <f t="shared" si="1"/>
        <v>8.9441532466800006E-2</v>
      </c>
      <c r="E49" s="21">
        <v>0.74896256025981189</v>
      </c>
      <c r="F49" s="21">
        <v>0.16519199900000001</v>
      </c>
      <c r="G49" s="13">
        <f t="shared" si="2"/>
        <v>5.5900000000000005E-2</v>
      </c>
      <c r="H49" s="13">
        <v>0.31423056999999999</v>
      </c>
      <c r="I49" s="12">
        <f t="shared" si="3"/>
        <v>4.2931200000000003E-2</v>
      </c>
      <c r="J49" s="13">
        <f t="shared" si="4"/>
        <v>0.25103743974018811</v>
      </c>
      <c r="K49" s="16">
        <f t="shared" si="5"/>
        <v>7.7765697682869589E-2</v>
      </c>
      <c r="L49" s="21">
        <f t="shared" si="0"/>
        <v>6.3961802047522553E-2</v>
      </c>
    </row>
    <row r="50" spans="1:12" s="3" customFormat="1">
      <c r="A50" s="50" t="s">
        <v>29</v>
      </c>
      <c r="B50" s="50">
        <v>72</v>
      </c>
      <c r="C50" s="51">
        <v>1.123483013</v>
      </c>
      <c r="D50" s="12">
        <f t="shared" si="1"/>
        <v>0.1192413837308</v>
      </c>
      <c r="E50" s="21">
        <v>0.96878190247690399</v>
      </c>
      <c r="F50" s="21">
        <v>0.30979778400000002</v>
      </c>
      <c r="G50" s="13">
        <f t="shared" si="2"/>
        <v>6.3600000000000004E-2</v>
      </c>
      <c r="H50" s="13">
        <v>0.217649183</v>
      </c>
      <c r="I50" s="12">
        <f t="shared" si="3"/>
        <v>4.8844800000000001E-2</v>
      </c>
      <c r="J50" s="13">
        <f t="shared" si="4"/>
        <v>3.1218097523096011E-2</v>
      </c>
      <c r="K50" s="16">
        <f t="shared" si="5"/>
        <v>0.11704373631459908</v>
      </c>
      <c r="L50" s="21">
        <f t="shared" si="0"/>
        <v>0.10273677220416588</v>
      </c>
    </row>
    <row r="51" spans="1:12" s="3" customFormat="1">
      <c r="A51" s="50" t="s">
        <v>30</v>
      </c>
      <c r="B51" s="50">
        <v>35</v>
      </c>
      <c r="C51" s="51">
        <v>1.1913019730000001</v>
      </c>
      <c r="D51" s="12">
        <f t="shared" si="1"/>
        <v>0.12409722126680001</v>
      </c>
      <c r="E51" s="21">
        <v>0.7962709314322679</v>
      </c>
      <c r="F51" s="21">
        <v>0.25365330600000002</v>
      </c>
      <c r="G51" s="13">
        <f t="shared" si="2"/>
        <v>6.3600000000000004E-2</v>
      </c>
      <c r="H51" s="13">
        <v>0.27443970899999998</v>
      </c>
      <c r="I51" s="12">
        <f t="shared" si="3"/>
        <v>4.8844800000000001E-2</v>
      </c>
      <c r="J51" s="13">
        <f t="shared" si="4"/>
        <v>0.2037290685677321</v>
      </c>
      <c r="K51" s="16">
        <f t="shared" si="5"/>
        <v>0.10876611557464824</v>
      </c>
      <c r="L51" s="21">
        <f t="shared" si="0"/>
        <v>9.4565170252017383E-2</v>
      </c>
    </row>
    <row r="52" spans="1:12" s="3" customFormat="1">
      <c r="A52" s="50" t="s">
        <v>31</v>
      </c>
      <c r="B52" s="50">
        <v>11</v>
      </c>
      <c r="C52" s="51">
        <v>0.77583166599999998</v>
      </c>
      <c r="D52" s="12">
        <f t="shared" si="1"/>
        <v>9.4349547285599994E-2</v>
      </c>
      <c r="E52" s="21">
        <v>0.60760240575142577</v>
      </c>
      <c r="F52" s="21">
        <v>0.167383113</v>
      </c>
      <c r="G52" s="13">
        <f t="shared" si="2"/>
        <v>5.5900000000000005E-2</v>
      </c>
      <c r="H52" s="13">
        <v>0.24948731599999999</v>
      </c>
      <c r="I52" s="12">
        <f t="shared" si="3"/>
        <v>4.2931200000000003E-2</v>
      </c>
      <c r="J52" s="13">
        <f t="shared" si="4"/>
        <v>0.39239759424857423</v>
      </c>
      <c r="K52" s="16">
        <f t="shared" si="5"/>
        <v>7.4173111510492856E-2</v>
      </c>
      <c r="L52" s="21">
        <f t="shared" ref="L52:L83" si="6">(1+K52)*((1+$C$16)/(1+$C$17))-1</f>
        <v>6.0415229294102479E-2</v>
      </c>
    </row>
    <row r="53" spans="1:12" s="3" customFormat="1">
      <c r="A53" s="50" t="s">
        <v>32</v>
      </c>
      <c r="B53" s="50">
        <v>37</v>
      </c>
      <c r="C53" s="51">
        <v>1.1749313269999999</v>
      </c>
      <c r="D53" s="12">
        <f t="shared" si="1"/>
        <v>0.12292508301319999</v>
      </c>
      <c r="E53" s="21">
        <v>5.5461053780517355E-2</v>
      </c>
      <c r="F53" s="21">
        <v>0.23616791500000001</v>
      </c>
      <c r="G53" s="13">
        <f t="shared" si="2"/>
        <v>5.5900000000000005E-2</v>
      </c>
      <c r="H53" s="13">
        <v>0.29461462199999999</v>
      </c>
      <c r="I53" s="12">
        <f t="shared" si="3"/>
        <v>4.2931200000000003E-2</v>
      </c>
      <c r="J53" s="13">
        <f t="shared" si="4"/>
        <v>0.94453894621948264</v>
      </c>
      <c r="K53" s="16">
        <f t="shared" si="5"/>
        <v>4.73677450479075E-2</v>
      </c>
      <c r="L53" s="21">
        <f t="shared" si="6"/>
        <v>3.3953182796062631E-2</v>
      </c>
    </row>
    <row r="54" spans="1:12" s="3" customFormat="1">
      <c r="A54" s="50" t="s">
        <v>33</v>
      </c>
      <c r="B54" s="50">
        <v>120</v>
      </c>
      <c r="C54" s="51">
        <v>0.38163849999999999</v>
      </c>
      <c r="D54" s="12">
        <f t="shared" si="1"/>
        <v>6.6125316599999998E-2</v>
      </c>
      <c r="E54" s="21">
        <v>0.82518979987281704</v>
      </c>
      <c r="F54" s="21">
        <v>0.13954525100000001</v>
      </c>
      <c r="G54" s="13">
        <f t="shared" si="2"/>
        <v>5.5900000000000005E-2</v>
      </c>
      <c r="H54" s="13">
        <v>0.27316515499999999</v>
      </c>
      <c r="I54" s="12">
        <f t="shared" si="3"/>
        <v>4.2931200000000003E-2</v>
      </c>
      <c r="J54" s="13">
        <f t="shared" si="4"/>
        <v>0.17481020012718296</v>
      </c>
      <c r="K54" s="16">
        <f t="shared" si="5"/>
        <v>6.2070748435380782E-2</v>
      </c>
      <c r="L54" s="21">
        <f t="shared" si="6"/>
        <v>4.8467871854435352E-2</v>
      </c>
    </row>
    <row r="55" spans="1:12" s="3" customFormat="1">
      <c r="A55" s="50" t="s">
        <v>34</v>
      </c>
      <c r="B55" s="50">
        <v>36</v>
      </c>
      <c r="C55" s="51">
        <v>0.64041325100000002</v>
      </c>
      <c r="D55" s="12">
        <f t="shared" si="1"/>
        <v>8.4653588771600008E-2</v>
      </c>
      <c r="E55" s="21">
        <v>0.5924664067784382</v>
      </c>
      <c r="F55" s="21">
        <v>0.21088525399999999</v>
      </c>
      <c r="G55" s="13">
        <f t="shared" si="2"/>
        <v>5.5900000000000005E-2</v>
      </c>
      <c r="H55" s="13">
        <v>0.26253829299999998</v>
      </c>
      <c r="I55" s="12">
        <f t="shared" si="3"/>
        <v>4.2931200000000003E-2</v>
      </c>
      <c r="J55" s="13">
        <f t="shared" si="4"/>
        <v>0.4075335932215618</v>
      </c>
      <c r="K55" s="16">
        <f t="shared" si="5"/>
        <v>6.7650313757722916E-2</v>
      </c>
      <c r="L55" s="21">
        <f t="shared" si="6"/>
        <v>5.3975974763781798E-2</v>
      </c>
    </row>
    <row r="56" spans="1:12" s="3" customFormat="1">
      <c r="A56" s="50" t="s">
        <v>35</v>
      </c>
      <c r="B56" s="50">
        <v>21</v>
      </c>
      <c r="C56" s="51">
        <v>1.0147611910000001</v>
      </c>
      <c r="D56" s="12">
        <f t="shared" si="1"/>
        <v>0.1114569012756</v>
      </c>
      <c r="E56" s="21">
        <v>0.95141825164303151</v>
      </c>
      <c r="F56" s="21">
        <v>0.180427902</v>
      </c>
      <c r="G56" s="13">
        <f t="shared" si="2"/>
        <v>5.5900000000000005E-2</v>
      </c>
      <c r="H56" s="13">
        <v>0.29050778999999999</v>
      </c>
      <c r="I56" s="12">
        <f t="shared" si="3"/>
        <v>4.2931200000000003E-2</v>
      </c>
      <c r="J56" s="13">
        <f t="shared" si="4"/>
        <v>4.858174835696849E-2</v>
      </c>
      <c r="K56" s="16">
        <f t="shared" si="5"/>
        <v>0.10812780290024401</v>
      </c>
      <c r="L56" s="21">
        <f t="shared" si="6"/>
        <v>9.3935033010881464E-2</v>
      </c>
    </row>
    <row r="57" spans="1:12" s="3" customFormat="1">
      <c r="A57" s="50" t="s">
        <v>36</v>
      </c>
      <c r="B57" s="50">
        <v>9</v>
      </c>
      <c r="C57" s="51">
        <v>1.5674034889999999</v>
      </c>
      <c r="D57" s="12">
        <f t="shared" si="1"/>
        <v>0.15102608981240001</v>
      </c>
      <c r="E57" s="21">
        <v>0.62600634022685386</v>
      </c>
      <c r="F57" s="21">
        <v>0.44574445299999998</v>
      </c>
      <c r="G57" s="13">
        <f t="shared" si="2"/>
        <v>6.3600000000000004E-2</v>
      </c>
      <c r="H57" s="13">
        <v>0.23118381299999999</v>
      </c>
      <c r="I57" s="12">
        <f t="shared" si="3"/>
        <v>4.8844800000000001E-2</v>
      </c>
      <c r="J57" s="13">
        <f t="shared" si="4"/>
        <v>0.37399365977314614</v>
      </c>
      <c r="K57" s="16">
        <f t="shared" si="5"/>
        <v>0.11281093527512004</v>
      </c>
      <c r="L57" s="21">
        <f t="shared" si="6"/>
        <v>9.8558184379970992E-2</v>
      </c>
    </row>
    <row r="58" spans="1:12" s="3" customFormat="1">
      <c r="A58" s="50" t="s">
        <v>37</v>
      </c>
      <c r="B58" s="50">
        <v>39</v>
      </c>
      <c r="C58" s="51">
        <v>1.0493121949999999</v>
      </c>
      <c r="D58" s="12">
        <f t="shared" si="1"/>
        <v>0.11393075316199999</v>
      </c>
      <c r="E58" s="21">
        <v>0.90102228476405977</v>
      </c>
      <c r="F58" s="21">
        <v>0.22797010700000001</v>
      </c>
      <c r="G58" s="13">
        <f t="shared" si="2"/>
        <v>5.5900000000000005E-2</v>
      </c>
      <c r="H58" s="13">
        <v>0.30281467000000001</v>
      </c>
      <c r="I58" s="12">
        <f t="shared" si="3"/>
        <v>4.2931200000000003E-2</v>
      </c>
      <c r="J58" s="13">
        <f t="shared" si="4"/>
        <v>9.8977715235940233E-2</v>
      </c>
      <c r="K58" s="16">
        <f t="shared" si="5"/>
        <v>0.10690337960725255</v>
      </c>
      <c r="L58" s="21">
        <f t="shared" si="6"/>
        <v>9.2726291986667153E-2</v>
      </c>
    </row>
    <row r="59" spans="1:12" s="3" customFormat="1">
      <c r="A59" s="50" t="s">
        <v>38</v>
      </c>
      <c r="B59" s="50">
        <v>45</v>
      </c>
      <c r="C59" s="51">
        <v>0.92621489000000001</v>
      </c>
      <c r="D59" s="12">
        <f t="shared" si="1"/>
        <v>0.105116986124</v>
      </c>
      <c r="E59" s="21">
        <v>0.85543808827651313</v>
      </c>
      <c r="F59" s="21">
        <v>0.24085561999999999</v>
      </c>
      <c r="G59" s="13">
        <f t="shared" si="2"/>
        <v>5.5900000000000005E-2</v>
      </c>
      <c r="H59" s="13">
        <v>0.31121970500000001</v>
      </c>
      <c r="I59" s="12">
        <f t="shared" si="3"/>
        <v>4.2931200000000003E-2</v>
      </c>
      <c r="J59" s="13">
        <f t="shared" si="4"/>
        <v>0.14456191172348687</v>
      </c>
      <c r="K59" s="16">
        <f t="shared" si="5"/>
        <v>9.6127289999886678E-2</v>
      </c>
      <c r="L59" s="21">
        <f t="shared" si="6"/>
        <v>8.2088221260971928E-2</v>
      </c>
    </row>
    <row r="60" spans="1:12" s="3" customFormat="1">
      <c r="A60" s="50" t="s">
        <v>39</v>
      </c>
      <c r="B60" s="50">
        <v>35</v>
      </c>
      <c r="C60" s="51">
        <v>1.445277216</v>
      </c>
      <c r="D60" s="12">
        <f t="shared" si="1"/>
        <v>0.14228184866560001</v>
      </c>
      <c r="E60" s="21">
        <v>0.97361785175502369</v>
      </c>
      <c r="F60" s="21">
        <v>0.332785312</v>
      </c>
      <c r="G60" s="13">
        <f t="shared" si="2"/>
        <v>6.3600000000000004E-2</v>
      </c>
      <c r="H60" s="13">
        <v>0.197655056</v>
      </c>
      <c r="I60" s="12">
        <f t="shared" si="3"/>
        <v>4.8844800000000001E-2</v>
      </c>
      <c r="J60" s="13">
        <f t="shared" si="4"/>
        <v>2.6382148244976311E-2</v>
      </c>
      <c r="K60" s="16">
        <f t="shared" si="5"/>
        <v>0.13981677859613109</v>
      </c>
      <c r="L60" s="21">
        <f t="shared" si="6"/>
        <v>0.1252181400525354</v>
      </c>
    </row>
    <row r="61" spans="1:12" s="3" customFormat="1">
      <c r="A61" s="50" t="s">
        <v>40</v>
      </c>
      <c r="B61" s="50">
        <v>51</v>
      </c>
      <c r="C61" s="51">
        <v>1.0267125509999999</v>
      </c>
      <c r="D61" s="12">
        <f t="shared" si="1"/>
        <v>0.11231261865159999</v>
      </c>
      <c r="E61" s="21">
        <v>0.49801446337056177</v>
      </c>
      <c r="F61" s="21">
        <v>0.20933142399999999</v>
      </c>
      <c r="G61" s="13">
        <f t="shared" si="2"/>
        <v>5.5900000000000005E-2</v>
      </c>
      <c r="H61" s="13">
        <v>0.29193049300000001</v>
      </c>
      <c r="I61" s="12">
        <f t="shared" si="3"/>
        <v>4.2931200000000003E-2</v>
      </c>
      <c r="J61" s="13">
        <f t="shared" si="4"/>
        <v>0.50198553662943823</v>
      </c>
      <c r="K61" s="16">
        <f t="shared" si="5"/>
        <v>7.7484149977664854E-2</v>
      </c>
      <c r="L61" s="21">
        <f t="shared" si="6"/>
        <v>6.3683860372039769E-2</v>
      </c>
    </row>
    <row r="62" spans="1:12" s="3" customFormat="1">
      <c r="A62" s="50" t="s">
        <v>41</v>
      </c>
      <c r="B62" s="50">
        <v>9</v>
      </c>
      <c r="C62" s="51">
        <v>1.300768621</v>
      </c>
      <c r="D62" s="12">
        <f t="shared" si="1"/>
        <v>0.13193503326360001</v>
      </c>
      <c r="E62" s="21">
        <v>0.90726120252616194</v>
      </c>
      <c r="F62" s="21">
        <v>0.25875623399999997</v>
      </c>
      <c r="G62" s="13">
        <f t="shared" si="2"/>
        <v>6.3600000000000004E-2</v>
      </c>
      <c r="H62" s="13">
        <v>0.28309690100000001</v>
      </c>
      <c r="I62" s="12">
        <f t="shared" si="3"/>
        <v>4.8844800000000001E-2</v>
      </c>
      <c r="J62" s="13">
        <f t="shared" si="4"/>
        <v>9.2738797473838064E-2</v>
      </c>
      <c r="K62" s="16">
        <f t="shared" si="5"/>
        <v>0.12422934494891305</v>
      </c>
      <c r="L62" s="21">
        <f t="shared" si="6"/>
        <v>0.10983034841262174</v>
      </c>
    </row>
    <row r="63" spans="1:12" s="3" customFormat="1">
      <c r="A63" s="50" t="s">
        <v>42</v>
      </c>
      <c r="B63" s="50">
        <v>29</v>
      </c>
      <c r="C63" s="51">
        <v>0.928767385</v>
      </c>
      <c r="D63" s="12">
        <f t="shared" si="1"/>
        <v>0.105299744766</v>
      </c>
      <c r="E63" s="21">
        <v>0.54807211859383087</v>
      </c>
      <c r="F63" s="21">
        <v>0.33593047999999998</v>
      </c>
      <c r="G63" s="13">
        <f t="shared" si="2"/>
        <v>6.3600000000000004E-2</v>
      </c>
      <c r="H63" s="13">
        <v>8.2457557000000001E-2</v>
      </c>
      <c r="I63" s="12">
        <f t="shared" si="3"/>
        <v>4.8844800000000001E-2</v>
      </c>
      <c r="J63" s="13">
        <f t="shared" si="4"/>
        <v>0.45192788140616913</v>
      </c>
      <c r="K63" s="16">
        <f t="shared" si="5"/>
        <v>7.9786181182999322E-2</v>
      </c>
      <c r="L63" s="21">
        <f t="shared" si="6"/>
        <v>6.5956407433857667E-2</v>
      </c>
    </row>
    <row r="64" spans="1:12" s="3" customFormat="1">
      <c r="A64" s="50" t="s">
        <v>43</v>
      </c>
      <c r="B64" s="50">
        <v>43</v>
      </c>
      <c r="C64" s="51">
        <v>0.88163038500000002</v>
      </c>
      <c r="D64" s="12">
        <f t="shared" si="1"/>
        <v>0.101924735566</v>
      </c>
      <c r="E64" s="21">
        <v>0.93723968149616832</v>
      </c>
      <c r="F64" s="21">
        <v>0.23790134299999999</v>
      </c>
      <c r="G64" s="13">
        <f t="shared" si="2"/>
        <v>5.5900000000000005E-2</v>
      </c>
      <c r="H64" s="13">
        <v>0.26246126800000003</v>
      </c>
      <c r="I64" s="12">
        <f t="shared" si="3"/>
        <v>4.2931200000000003E-2</v>
      </c>
      <c r="J64" s="13">
        <f t="shared" si="4"/>
        <v>6.276031850383168E-2</v>
      </c>
      <c r="K64" s="16">
        <f t="shared" si="5"/>
        <v>9.8222282484210721E-2</v>
      </c>
      <c r="L64" s="21">
        <f t="shared" si="6"/>
        <v>8.4156381329240748E-2</v>
      </c>
    </row>
    <row r="65" spans="1:12" s="3" customFormat="1">
      <c r="A65" s="50" t="s">
        <v>44</v>
      </c>
      <c r="B65" s="50">
        <v>25</v>
      </c>
      <c r="C65" s="51">
        <v>1.4224678930000001</v>
      </c>
      <c r="D65" s="12">
        <f t="shared" si="1"/>
        <v>0.14064870113880001</v>
      </c>
      <c r="E65" s="21">
        <v>0.92404622919641399</v>
      </c>
      <c r="F65" s="21">
        <v>0.26424082100000001</v>
      </c>
      <c r="G65" s="13">
        <f t="shared" si="2"/>
        <v>6.3600000000000004E-2</v>
      </c>
      <c r="H65" s="13">
        <v>0.27238630899999999</v>
      </c>
      <c r="I65" s="12">
        <f t="shared" si="3"/>
        <v>4.8844800000000001E-2</v>
      </c>
      <c r="J65" s="13">
        <f t="shared" si="4"/>
        <v>7.5953770803586007E-2</v>
      </c>
      <c r="K65" s="16">
        <f t="shared" si="5"/>
        <v>0.13367584867282853</v>
      </c>
      <c r="L65" s="21">
        <f t="shared" si="6"/>
        <v>0.11915586243366927</v>
      </c>
    </row>
    <row r="66" spans="1:12" s="3" customFormat="1">
      <c r="A66" s="50" t="s">
        <v>45</v>
      </c>
      <c r="B66" s="50">
        <v>5</v>
      </c>
      <c r="C66" s="51">
        <v>1.110913442</v>
      </c>
      <c r="D66" s="12">
        <f t="shared" si="1"/>
        <v>0.1183414024472</v>
      </c>
      <c r="E66" s="21">
        <v>0.97151752918120371</v>
      </c>
      <c r="F66" s="21">
        <v>0.193672594</v>
      </c>
      <c r="G66" s="13">
        <f t="shared" si="2"/>
        <v>5.5900000000000005E-2</v>
      </c>
      <c r="H66" s="13">
        <v>0.28977897800000002</v>
      </c>
      <c r="I66" s="12">
        <f t="shared" si="3"/>
        <v>4.2931200000000003E-2</v>
      </c>
      <c r="J66" s="13">
        <f t="shared" si="4"/>
        <v>2.8482470818796291E-2</v>
      </c>
      <c r="K66" s="16">
        <f t="shared" si="5"/>
        <v>0.11619353355655811</v>
      </c>
      <c r="L66" s="21">
        <f t="shared" si="6"/>
        <v>0.10189745874253342</v>
      </c>
    </row>
    <row r="67" spans="1:12" s="3" customFormat="1">
      <c r="A67" s="50" t="s">
        <v>46</v>
      </c>
      <c r="B67" s="50">
        <v>5</v>
      </c>
      <c r="C67" s="51">
        <v>1.092418975</v>
      </c>
      <c r="D67" s="12">
        <f t="shared" si="1"/>
        <v>0.11701719861</v>
      </c>
      <c r="E67" s="21">
        <v>0.24477891773109717</v>
      </c>
      <c r="F67" s="21">
        <v>0.21673868800000001</v>
      </c>
      <c r="G67" s="13">
        <f t="shared" si="2"/>
        <v>5.5900000000000005E-2</v>
      </c>
      <c r="H67" s="13">
        <v>0.15185966000000001</v>
      </c>
      <c r="I67" s="12">
        <f t="shared" si="3"/>
        <v>4.2931200000000003E-2</v>
      </c>
      <c r="J67" s="13">
        <f t="shared" si="4"/>
        <v>0.75522108226890283</v>
      </c>
      <c r="K67" s="16">
        <f t="shared" si="5"/>
        <v>6.1065890558783371E-2</v>
      </c>
      <c r="L67" s="21">
        <f t="shared" si="6"/>
        <v>4.7475884078720165E-2</v>
      </c>
    </row>
    <row r="68" spans="1:12" s="3" customFormat="1">
      <c r="A68" s="50" t="s">
        <v>47</v>
      </c>
      <c r="B68" s="50">
        <v>6</v>
      </c>
      <c r="C68" s="51">
        <v>1.4527116739999999</v>
      </c>
      <c r="D68" s="12">
        <f t="shared" si="1"/>
        <v>0.14281415585839999</v>
      </c>
      <c r="E68" s="21">
        <v>0.79752719579475417</v>
      </c>
      <c r="F68" s="21">
        <v>0.23007915200000001</v>
      </c>
      <c r="G68" s="13">
        <f t="shared" si="2"/>
        <v>5.5900000000000005E-2</v>
      </c>
      <c r="H68" s="13">
        <v>0.312513496</v>
      </c>
      <c r="I68" s="12">
        <f t="shared" si="3"/>
        <v>4.2931200000000003E-2</v>
      </c>
      <c r="J68" s="13">
        <f t="shared" si="4"/>
        <v>0.20247280420524583</v>
      </c>
      <c r="K68" s="16">
        <f t="shared" si="5"/>
        <v>0.12259057369344095</v>
      </c>
      <c r="L68" s="21">
        <f t="shared" si="6"/>
        <v>0.10821256634564325</v>
      </c>
    </row>
    <row r="69" spans="1:12" s="3" customFormat="1">
      <c r="A69" s="50" t="s">
        <v>48</v>
      </c>
      <c r="B69" s="50">
        <v>13</v>
      </c>
      <c r="C69" s="51">
        <v>1.4048720299999999</v>
      </c>
      <c r="D69" s="12">
        <f t="shared" si="1"/>
        <v>0.13938883734800001</v>
      </c>
      <c r="E69" s="21">
        <v>0.83201544173820485</v>
      </c>
      <c r="F69" s="21">
        <v>0.30765849000000001</v>
      </c>
      <c r="G69" s="13">
        <f t="shared" si="2"/>
        <v>6.3600000000000004E-2</v>
      </c>
      <c r="H69" s="13">
        <v>0.147478415</v>
      </c>
      <c r="I69" s="12">
        <f t="shared" si="3"/>
        <v>4.8844800000000001E-2</v>
      </c>
      <c r="J69" s="13">
        <f t="shared" si="4"/>
        <v>0.16798455826179515</v>
      </c>
      <c r="K69" s="16">
        <f t="shared" si="5"/>
        <v>0.12417883723085675</v>
      </c>
      <c r="L69" s="21">
        <f t="shared" si="6"/>
        <v>0.10978048759144698</v>
      </c>
    </row>
    <row r="70" spans="1:12" s="3" customFormat="1">
      <c r="A70" s="50" t="s">
        <v>49</v>
      </c>
      <c r="B70" s="50">
        <v>229</v>
      </c>
      <c r="C70" s="51">
        <v>1.135603041</v>
      </c>
      <c r="D70" s="12">
        <f t="shared" si="1"/>
        <v>0.1201091777356</v>
      </c>
      <c r="E70" s="21">
        <v>0.80625344340720573</v>
      </c>
      <c r="F70" s="21">
        <v>0.2095736</v>
      </c>
      <c r="G70" s="13">
        <f t="shared" si="2"/>
        <v>5.5900000000000005E-2</v>
      </c>
      <c r="H70" s="13">
        <v>0.28158280800000002</v>
      </c>
      <c r="I70" s="12">
        <f t="shared" si="3"/>
        <v>4.2931200000000003E-2</v>
      </c>
      <c r="J70" s="13">
        <f t="shared" si="4"/>
        <v>0.19374655659279427</v>
      </c>
      <c r="K70" s="16">
        <f t="shared" si="5"/>
        <v>0.10515621030453216</v>
      </c>
      <c r="L70" s="21">
        <f t="shared" si="6"/>
        <v>9.1001500221814302E-2</v>
      </c>
    </row>
    <row r="71" spans="1:12" s="3" customFormat="1">
      <c r="A71" s="50" t="s">
        <v>50</v>
      </c>
      <c r="B71" s="50">
        <v>21</v>
      </c>
      <c r="C71" s="51">
        <v>1.3756973560000001</v>
      </c>
      <c r="D71" s="12">
        <f t="shared" si="1"/>
        <v>0.1372999306896</v>
      </c>
      <c r="E71" s="21">
        <v>0.58526857300070678</v>
      </c>
      <c r="F71" s="21">
        <v>0.281861309</v>
      </c>
      <c r="G71" s="13">
        <f t="shared" si="2"/>
        <v>6.3600000000000004E-2</v>
      </c>
      <c r="H71" s="13">
        <v>0.26833671199999998</v>
      </c>
      <c r="I71" s="12">
        <f t="shared" si="3"/>
        <v>4.8844800000000001E-2</v>
      </c>
      <c r="J71" s="13">
        <f t="shared" si="4"/>
        <v>0.41473142699929322</v>
      </c>
      <c r="K71" s="16">
        <f t="shared" si="5"/>
        <v>0.10061480811329322</v>
      </c>
      <c r="L71" s="21">
        <f t="shared" si="6"/>
        <v>8.6518263772926041E-2</v>
      </c>
    </row>
    <row r="72" spans="1:12" s="3" customFormat="1">
      <c r="A72" s="50" t="s">
        <v>51</v>
      </c>
      <c r="B72" s="50">
        <v>27</v>
      </c>
      <c r="C72" s="51">
        <v>0.66877521200000001</v>
      </c>
      <c r="D72" s="12">
        <f t="shared" si="1"/>
        <v>8.6684305179200005E-2</v>
      </c>
      <c r="E72" s="21">
        <v>0.89163794436112054</v>
      </c>
      <c r="F72" s="21">
        <v>0.19318702900000001</v>
      </c>
      <c r="G72" s="13">
        <f t="shared" si="2"/>
        <v>5.5900000000000005E-2</v>
      </c>
      <c r="H72" s="13">
        <v>0.27753892899999999</v>
      </c>
      <c r="I72" s="12">
        <f t="shared" si="3"/>
        <v>4.2931200000000003E-2</v>
      </c>
      <c r="J72" s="13">
        <f t="shared" si="4"/>
        <v>0.10836205563887946</v>
      </c>
      <c r="K72" s="16">
        <f t="shared" si="5"/>
        <v>8.1943128761397796E-2</v>
      </c>
      <c r="L72" s="21">
        <f t="shared" si="6"/>
        <v>6.8085729082680624E-2</v>
      </c>
    </row>
    <row r="73" spans="1:12" s="3" customFormat="1">
      <c r="A73" s="50" t="s">
        <v>114</v>
      </c>
      <c r="B73" s="50">
        <v>0</v>
      </c>
      <c r="C73" s="51">
        <v>0</v>
      </c>
      <c r="D73" s="12">
        <f t="shared" si="1"/>
        <v>3.8800000000000001E-2</v>
      </c>
      <c r="E73" s="21" t="s">
        <v>149</v>
      </c>
      <c r="F73" s="21">
        <v>0</v>
      </c>
      <c r="G73" s="13">
        <f t="shared" si="2"/>
        <v>5.5900000000000005E-2</v>
      </c>
      <c r="H73" s="13">
        <v>0</v>
      </c>
      <c r="I73" s="12">
        <f t="shared" si="3"/>
        <v>4.2931200000000003E-2</v>
      </c>
      <c r="J73" s="13" t="e">
        <f t="shared" si="4"/>
        <v>#VALUE!</v>
      </c>
      <c r="K73" s="16" t="e">
        <f t="shared" si="5"/>
        <v>#VALUE!</v>
      </c>
      <c r="L73" s="21" t="e">
        <f t="shared" si="6"/>
        <v>#VALUE!</v>
      </c>
    </row>
    <row r="74" spans="1:12" s="3" customFormat="1">
      <c r="A74" s="50" t="s">
        <v>52</v>
      </c>
      <c r="B74" s="50">
        <v>2</v>
      </c>
      <c r="C74" s="51">
        <v>1.0577340660000001</v>
      </c>
      <c r="D74" s="12">
        <f t="shared" si="1"/>
        <v>0.1145337591256</v>
      </c>
      <c r="E74" s="21">
        <v>0.59005529329631101</v>
      </c>
      <c r="F74" s="21">
        <v>0.27657378999999999</v>
      </c>
      <c r="G74" s="13">
        <f t="shared" si="2"/>
        <v>6.3600000000000004E-2</v>
      </c>
      <c r="H74" s="13">
        <v>0.31642196299999997</v>
      </c>
      <c r="I74" s="12">
        <f t="shared" si="3"/>
        <v>4.8844800000000001E-2</v>
      </c>
      <c r="J74" s="13">
        <f t="shared" si="4"/>
        <v>0.40994470670368899</v>
      </c>
      <c r="K74" s="16">
        <f t="shared" si="5"/>
        <v>8.7604918043185293E-2</v>
      </c>
      <c r="L74" s="21">
        <f t="shared" si="6"/>
        <v>7.3675002836721015E-2</v>
      </c>
    </row>
    <row r="75" spans="1:12" s="3" customFormat="1">
      <c r="A75" s="50" t="s">
        <v>53</v>
      </c>
      <c r="B75" s="50">
        <v>3</v>
      </c>
      <c r="C75" s="51">
        <v>0.71826753499999996</v>
      </c>
      <c r="D75" s="12">
        <f t="shared" si="1"/>
        <v>9.022795550599999E-2</v>
      </c>
      <c r="E75" s="21">
        <v>0.63595776079601074</v>
      </c>
      <c r="F75" s="21">
        <v>0.17137007700000001</v>
      </c>
      <c r="G75" s="13">
        <f t="shared" si="2"/>
        <v>5.5900000000000005E-2</v>
      </c>
      <c r="H75" s="13">
        <v>0.30233036699999999</v>
      </c>
      <c r="I75" s="12">
        <f t="shared" si="3"/>
        <v>4.2931200000000003E-2</v>
      </c>
      <c r="J75" s="13">
        <f t="shared" si="4"/>
        <v>0.36404223920398926</v>
      </c>
      <c r="K75" s="16">
        <f t="shared" si="5"/>
        <v>7.3009938724512141E-2</v>
      </c>
      <c r="L75" s="21">
        <f t="shared" si="6"/>
        <v>5.9266954287646723E-2</v>
      </c>
    </row>
    <row r="76" spans="1:12" s="3" customFormat="1">
      <c r="A76" s="50" t="s">
        <v>54</v>
      </c>
      <c r="B76" s="50">
        <v>19</v>
      </c>
      <c r="C76" s="51">
        <v>0.75122233199999999</v>
      </c>
      <c r="D76" s="12">
        <f t="shared" si="1"/>
        <v>9.2587518971199989E-2</v>
      </c>
      <c r="E76" s="21">
        <v>0.33787986914855073</v>
      </c>
      <c r="F76" s="21">
        <v>0.212370584</v>
      </c>
      <c r="G76" s="13">
        <f t="shared" si="2"/>
        <v>5.5900000000000005E-2</v>
      </c>
      <c r="H76" s="13">
        <v>0.27489493500000001</v>
      </c>
      <c r="I76" s="12">
        <f t="shared" si="3"/>
        <v>4.2931200000000003E-2</v>
      </c>
      <c r="J76" s="13">
        <f t="shared" si="4"/>
        <v>0.66212013085144927</v>
      </c>
      <c r="K76" s="16">
        <f t="shared" si="5"/>
        <v>5.9709070556387744E-2</v>
      </c>
      <c r="L76" s="21">
        <f t="shared" si="6"/>
        <v>4.6136442066502914E-2</v>
      </c>
    </row>
    <row r="77" spans="1:12" s="3" customFormat="1">
      <c r="A77" s="50" t="s">
        <v>55</v>
      </c>
      <c r="B77" s="50">
        <v>31</v>
      </c>
      <c r="C77" s="51">
        <v>0.81065304800000004</v>
      </c>
      <c r="D77" s="12">
        <f t="shared" si="1"/>
        <v>9.6842758236799997E-2</v>
      </c>
      <c r="E77" s="21">
        <v>0.59489031414110149</v>
      </c>
      <c r="F77" s="21">
        <v>0.160976703</v>
      </c>
      <c r="G77" s="13">
        <f t="shared" si="2"/>
        <v>5.5900000000000005E-2</v>
      </c>
      <c r="H77" s="13">
        <v>0.29501179300000002</v>
      </c>
      <c r="I77" s="12">
        <f t="shared" si="3"/>
        <v>4.2931200000000003E-2</v>
      </c>
      <c r="J77" s="13">
        <f t="shared" si="4"/>
        <v>0.40510968585889851</v>
      </c>
      <c r="K77" s="16">
        <f t="shared" si="5"/>
        <v>7.5002663815326234E-2</v>
      </c>
      <c r="L77" s="21">
        <f t="shared" si="6"/>
        <v>6.1234156791090788E-2</v>
      </c>
    </row>
    <row r="78" spans="1:12" s="3" customFormat="1">
      <c r="A78" s="50" t="s">
        <v>56</v>
      </c>
      <c r="B78" s="50">
        <v>16</v>
      </c>
      <c r="C78" s="51">
        <v>0.77787292600000002</v>
      </c>
      <c r="D78" s="12">
        <f t="shared" si="1"/>
        <v>9.4495701501599999E-2</v>
      </c>
      <c r="E78" s="21">
        <v>0.32566760070707079</v>
      </c>
      <c r="F78" s="21">
        <v>0.209059841</v>
      </c>
      <c r="G78" s="13">
        <f t="shared" si="2"/>
        <v>5.5900000000000005E-2</v>
      </c>
      <c r="H78" s="13">
        <v>0.29599040100000001</v>
      </c>
      <c r="I78" s="12">
        <f t="shared" si="3"/>
        <v>4.2931200000000003E-2</v>
      </c>
      <c r="J78" s="13">
        <f t="shared" si="4"/>
        <v>0.67433239929292921</v>
      </c>
      <c r="K78" s="16">
        <f t="shared" si="5"/>
        <v>5.9724087485682226E-2</v>
      </c>
      <c r="L78" s="21">
        <f t="shared" si="6"/>
        <v>4.6151266660742429E-2</v>
      </c>
    </row>
    <row r="79" spans="1:12" s="3" customFormat="1">
      <c r="A79" s="50" t="s">
        <v>57</v>
      </c>
      <c r="B79" s="50">
        <v>25</v>
      </c>
      <c r="C79" s="51">
        <v>0.35501738199999999</v>
      </c>
      <c r="D79" s="12">
        <f t="shared" si="1"/>
        <v>6.4219244551199997E-2</v>
      </c>
      <c r="E79" s="21">
        <v>0.20281174499220478</v>
      </c>
      <c r="F79" s="21">
        <v>0.19013260900000001</v>
      </c>
      <c r="G79" s="13">
        <f t="shared" si="2"/>
        <v>5.5900000000000005E-2</v>
      </c>
      <c r="H79" s="13">
        <v>0.17112647</v>
      </c>
      <c r="I79" s="12">
        <f t="shared" si="3"/>
        <v>4.2931200000000003E-2</v>
      </c>
      <c r="J79" s="13">
        <f t="shared" si="4"/>
        <v>0.79718825500779522</v>
      </c>
      <c r="K79" s="16">
        <f t="shared" si="5"/>
        <v>4.7248665462900671E-2</v>
      </c>
      <c r="L79" s="21">
        <f t="shared" si="6"/>
        <v>3.3835628368302118E-2</v>
      </c>
    </row>
    <row r="80" spans="1:12" s="3" customFormat="1">
      <c r="A80" s="50" t="s">
        <v>58</v>
      </c>
      <c r="B80" s="50">
        <v>2</v>
      </c>
      <c r="C80" s="51">
        <v>1.0180674810000001</v>
      </c>
      <c r="D80" s="12">
        <f t="shared" si="1"/>
        <v>0.1116936316396</v>
      </c>
      <c r="E80" s="21">
        <v>0.54240404504711559</v>
      </c>
      <c r="F80" s="21">
        <v>0.22057321399999999</v>
      </c>
      <c r="G80" s="13">
        <f t="shared" si="2"/>
        <v>5.5900000000000005E-2</v>
      </c>
      <c r="H80" s="13">
        <v>0.14357682599999999</v>
      </c>
      <c r="I80" s="12">
        <f t="shared" si="3"/>
        <v>4.2931200000000003E-2</v>
      </c>
      <c r="J80" s="13">
        <f t="shared" si="4"/>
        <v>0.45759595495288441</v>
      </c>
      <c r="K80" s="16">
        <f t="shared" si="5"/>
        <v>8.0228221068594813E-2</v>
      </c>
      <c r="L80" s="21">
        <f t="shared" si="6"/>
        <v>6.6392785724859182E-2</v>
      </c>
    </row>
    <row r="81" spans="1:12" s="3" customFormat="1">
      <c r="A81" s="50" t="s">
        <v>115</v>
      </c>
      <c r="B81" s="50">
        <v>51</v>
      </c>
      <c r="C81" s="51">
        <v>0.81241902300000002</v>
      </c>
      <c r="D81" s="12">
        <f t="shared" si="1"/>
        <v>9.6969202046799999E-2</v>
      </c>
      <c r="E81" s="21">
        <v>0.746929818291868</v>
      </c>
      <c r="F81" s="21">
        <v>0.221315963</v>
      </c>
      <c r="G81" s="13">
        <f t="shared" si="2"/>
        <v>5.5900000000000005E-2</v>
      </c>
      <c r="H81" s="13">
        <v>0.26597216699999998</v>
      </c>
      <c r="I81" s="12">
        <f t="shared" si="3"/>
        <v>4.2931200000000003E-2</v>
      </c>
      <c r="J81" s="13">
        <f t="shared" si="4"/>
        <v>0.253070181708132</v>
      </c>
      <c r="K81" s="16">
        <f t="shared" si="5"/>
        <v>8.3293795049671909E-2</v>
      </c>
      <c r="L81" s="21">
        <f t="shared" si="6"/>
        <v>6.9419096196819075E-2</v>
      </c>
    </row>
    <row r="82" spans="1:12" s="3" customFormat="1">
      <c r="A82" s="50" t="s">
        <v>59</v>
      </c>
      <c r="B82" s="50">
        <v>61</v>
      </c>
      <c r="C82" s="51">
        <v>0.74162831799999995</v>
      </c>
      <c r="D82" s="12">
        <f t="shared" si="1"/>
        <v>9.1900587568799999E-2</v>
      </c>
      <c r="E82" s="21">
        <v>0.6467026991826661</v>
      </c>
      <c r="F82" s="21">
        <v>0.132457348</v>
      </c>
      <c r="G82" s="13">
        <f t="shared" si="2"/>
        <v>5.5900000000000005E-2</v>
      </c>
      <c r="H82" s="13">
        <v>1.177422E-3</v>
      </c>
      <c r="I82" s="12">
        <f t="shared" si="3"/>
        <v>4.2931200000000003E-2</v>
      </c>
      <c r="J82" s="13">
        <f t="shared" si="4"/>
        <v>0.3532973008173339</v>
      </c>
      <c r="K82" s="16">
        <f t="shared" si="5"/>
        <v>7.4599835118065061E-2</v>
      </c>
      <c r="L82" s="21">
        <f t="shared" si="6"/>
        <v>6.0836487476158885E-2</v>
      </c>
    </row>
    <row r="83" spans="1:12" s="3" customFormat="1">
      <c r="A83" s="50" t="s">
        <v>60</v>
      </c>
      <c r="B83" s="50">
        <v>16</v>
      </c>
      <c r="C83" s="51">
        <v>1.0150873730000001</v>
      </c>
      <c r="D83" s="12">
        <f t="shared" si="1"/>
        <v>0.1114802559068</v>
      </c>
      <c r="E83" s="21">
        <v>0.46089722734910543</v>
      </c>
      <c r="F83" s="21">
        <v>0.20138046700000001</v>
      </c>
      <c r="G83" s="13">
        <f t="shared" si="2"/>
        <v>5.5900000000000005E-2</v>
      </c>
      <c r="H83" s="13">
        <v>0.23315881099999999</v>
      </c>
      <c r="I83" s="12">
        <f t="shared" si="3"/>
        <v>4.2931200000000003E-2</v>
      </c>
      <c r="J83" s="13">
        <f t="shared" si="4"/>
        <v>0.53910277265089457</v>
      </c>
      <c r="K83" s="16">
        <f t="shared" si="5"/>
        <v>7.4525269804842934E-2</v>
      </c>
      <c r="L83" s="21">
        <f t="shared" si="6"/>
        <v>6.0762877186652853E-2</v>
      </c>
    </row>
    <row r="84" spans="1:12" s="3" customFormat="1">
      <c r="A84" s="50" t="s">
        <v>61</v>
      </c>
      <c r="B84" s="50">
        <v>55</v>
      </c>
      <c r="C84" s="51">
        <v>0.957390992</v>
      </c>
      <c r="D84" s="12">
        <f t="shared" si="1"/>
        <v>0.1073491950272</v>
      </c>
      <c r="E84" s="21">
        <v>0.36374151281485367</v>
      </c>
      <c r="F84" s="21">
        <v>0.195465255</v>
      </c>
      <c r="G84" s="13">
        <f t="shared" si="2"/>
        <v>5.5900000000000005E-2</v>
      </c>
      <c r="H84" s="13">
        <v>0.281608207</v>
      </c>
      <c r="I84" s="12">
        <f t="shared" si="3"/>
        <v>4.2931200000000003E-2</v>
      </c>
      <c r="J84" s="13">
        <f t="shared" si="4"/>
        <v>0.63625848718514633</v>
      </c>
      <c r="K84" s="16">
        <f t="shared" si="5"/>
        <v>6.6362698963693456E-2</v>
      </c>
      <c r="L84" s="21">
        <f t="shared" ref="L84:L115" si="7">(1+K84)*((1+$C$16)/(1+$C$17))-1</f>
        <v>5.2704851587803914E-2</v>
      </c>
    </row>
    <row r="85" spans="1:12" s="3" customFormat="1">
      <c r="A85" s="50" t="s">
        <v>62</v>
      </c>
      <c r="B85" s="50">
        <v>42</v>
      </c>
      <c r="C85" s="51">
        <v>1.003712393</v>
      </c>
      <c r="D85" s="12">
        <f t="shared" ref="D85:D115" si="8">$D$9+C85*$D$10</f>
        <v>0.11066580733880001</v>
      </c>
      <c r="E85" s="21">
        <v>0.39948075436953057</v>
      </c>
      <c r="F85" s="21">
        <v>0.20415659999999999</v>
      </c>
      <c r="G85" s="13">
        <f t="shared" ref="G85:G115" si="9">$D$9+VLOOKUP(F85,$G$10:$I$16,3)+$D$11</f>
        <v>5.5900000000000005E-2</v>
      </c>
      <c r="H85" s="13">
        <v>0.30820750600000002</v>
      </c>
      <c r="I85" s="12">
        <f t="shared" ref="I85:I103" si="10">IF($F$12="Yes",G85*(1-$F$13),G85*(1-H85))</f>
        <v>4.2931200000000003E-2</v>
      </c>
      <c r="J85" s="13">
        <f t="shared" ref="J85:J115" si="11">1-E85</f>
        <v>0.60051924563046943</v>
      </c>
      <c r="K85" s="16">
        <f t="shared" ref="K85:K103" si="12">D85*(1-J85)+I85*J85</f>
        <v>6.9989872036627765E-2</v>
      </c>
      <c r="L85" s="21">
        <f t="shared" si="7"/>
        <v>5.6285568256848606E-2</v>
      </c>
    </row>
    <row r="86" spans="1:12" s="3" customFormat="1">
      <c r="A86" s="50" t="s">
        <v>63</v>
      </c>
      <c r="B86" s="50">
        <v>50</v>
      </c>
      <c r="C86" s="51">
        <v>1.0622852410000001</v>
      </c>
      <c r="D86" s="12">
        <f t="shared" si="8"/>
        <v>0.11485962325560001</v>
      </c>
      <c r="E86" s="21">
        <v>0.92143720519368044</v>
      </c>
      <c r="F86" s="21">
        <v>0.24235179400000001</v>
      </c>
      <c r="G86" s="13">
        <f t="shared" si="9"/>
        <v>5.5900000000000005E-2</v>
      </c>
      <c r="H86" s="13">
        <v>0.26753787899999998</v>
      </c>
      <c r="I86" s="12">
        <f t="shared" si="10"/>
        <v>4.2931200000000003E-2</v>
      </c>
      <c r="J86" s="13">
        <f t="shared" si="11"/>
        <v>7.8562794806319558E-2</v>
      </c>
      <c r="K86" s="16">
        <f t="shared" si="12"/>
        <v>0.10920872529862821</v>
      </c>
      <c r="L86" s="21">
        <f t="shared" si="7"/>
        <v>9.5002111082980845E-2</v>
      </c>
    </row>
    <row r="87" spans="1:12" s="3" customFormat="1">
      <c r="A87" s="50" t="s">
        <v>116</v>
      </c>
      <c r="B87" s="50">
        <v>0</v>
      </c>
      <c r="C87" s="51">
        <v>0</v>
      </c>
      <c r="D87" s="12">
        <f t="shared" si="8"/>
        <v>3.8800000000000001E-2</v>
      </c>
      <c r="E87" s="21" t="e">
        <v>#DIV/0!</v>
      </c>
      <c r="F87" s="21">
        <v>0</v>
      </c>
      <c r="G87" s="13">
        <f t="shared" si="9"/>
        <v>5.5900000000000005E-2</v>
      </c>
      <c r="H87" s="13">
        <v>0</v>
      </c>
      <c r="I87" s="12">
        <f t="shared" si="10"/>
        <v>4.2931200000000003E-2</v>
      </c>
      <c r="J87" s="13" t="e">
        <f t="shared" si="11"/>
        <v>#DIV/0!</v>
      </c>
      <c r="K87" s="16" t="e">
        <f t="shared" si="12"/>
        <v>#DIV/0!</v>
      </c>
      <c r="L87" s="21" t="e">
        <f t="shared" si="7"/>
        <v>#DIV/0!</v>
      </c>
    </row>
    <row r="88" spans="1:12" s="3" customFormat="1">
      <c r="A88" s="50" t="s">
        <v>64</v>
      </c>
      <c r="B88" s="50">
        <v>107</v>
      </c>
      <c r="C88" s="51">
        <v>0.62382589700000002</v>
      </c>
      <c r="D88" s="12">
        <f t="shared" si="8"/>
        <v>8.3465934225200003E-2</v>
      </c>
      <c r="E88" s="21">
        <v>0.76936736761755486</v>
      </c>
      <c r="F88" s="21">
        <v>0.18802501299999999</v>
      </c>
      <c r="G88" s="13">
        <f t="shared" si="9"/>
        <v>5.5900000000000005E-2</v>
      </c>
      <c r="H88" s="13">
        <v>0.191398709</v>
      </c>
      <c r="I88" s="12">
        <f t="shared" si="10"/>
        <v>4.2931200000000003E-2</v>
      </c>
      <c r="J88" s="13">
        <f t="shared" si="11"/>
        <v>0.23063263238244514</v>
      </c>
      <c r="K88" s="16">
        <f t="shared" si="12"/>
        <v>7.4117301767919336E-2</v>
      </c>
      <c r="L88" s="21">
        <f t="shared" si="7"/>
        <v>6.0360134356113537E-2</v>
      </c>
    </row>
    <row r="89" spans="1:12" s="3" customFormat="1">
      <c r="A89" s="50" t="s">
        <v>65</v>
      </c>
      <c r="B89" s="50">
        <v>27</v>
      </c>
      <c r="C89" s="51">
        <v>0.80302436300000002</v>
      </c>
      <c r="D89" s="12">
        <f t="shared" si="8"/>
        <v>9.6296544390800001E-2</v>
      </c>
      <c r="E89" s="21">
        <v>0.79294573978499083</v>
      </c>
      <c r="F89" s="21">
        <v>0.20869508000000001</v>
      </c>
      <c r="G89" s="13">
        <f t="shared" si="9"/>
        <v>5.5900000000000005E-2</v>
      </c>
      <c r="H89" s="13">
        <v>0.281437677</v>
      </c>
      <c r="I89" s="12">
        <f t="shared" si="10"/>
        <v>4.2931200000000003E-2</v>
      </c>
      <c r="J89" s="13">
        <f t="shared" si="11"/>
        <v>0.20705426021500917</v>
      </c>
      <c r="K89" s="16">
        <f t="shared" si="12"/>
        <v>8.5247022486843724E-2</v>
      </c>
      <c r="L89" s="21">
        <f t="shared" si="7"/>
        <v>7.1347306927899146E-2</v>
      </c>
    </row>
    <row r="90" spans="1:12" s="3" customFormat="1">
      <c r="A90" s="50" t="s">
        <v>66</v>
      </c>
      <c r="B90" s="50">
        <v>16</v>
      </c>
      <c r="C90" s="51">
        <v>0.76966873000000002</v>
      </c>
      <c r="D90" s="12">
        <f t="shared" si="8"/>
        <v>9.3908281068000005E-2</v>
      </c>
      <c r="E90" s="21">
        <v>0.69127499503091228</v>
      </c>
      <c r="F90" s="21">
        <v>0.15699830400000001</v>
      </c>
      <c r="G90" s="13">
        <f t="shared" si="9"/>
        <v>5.5900000000000005E-2</v>
      </c>
      <c r="H90" s="13">
        <v>0.311965836</v>
      </c>
      <c r="I90" s="12">
        <f t="shared" si="10"/>
        <v>4.2931200000000003E-2</v>
      </c>
      <c r="J90" s="13">
        <f t="shared" si="11"/>
        <v>0.30872500496908772</v>
      </c>
      <c r="K90" s="16">
        <f t="shared" si="12"/>
        <v>7.817038146197211E-2</v>
      </c>
      <c r="L90" s="21">
        <f t="shared" si="7"/>
        <v>6.4361302684626809E-2</v>
      </c>
    </row>
    <row r="91" spans="1:12" s="3" customFormat="1">
      <c r="A91" s="50" t="s">
        <v>67</v>
      </c>
      <c r="B91" s="50">
        <v>145</v>
      </c>
      <c r="C91" s="51">
        <v>0.76301217200000004</v>
      </c>
      <c r="D91" s="12">
        <f t="shared" si="8"/>
        <v>9.3431671515200002E-2</v>
      </c>
      <c r="E91" s="21">
        <v>0.53498291285072053</v>
      </c>
      <c r="F91" s="21">
        <v>0.18420594900000001</v>
      </c>
      <c r="G91" s="13">
        <f t="shared" si="9"/>
        <v>5.5900000000000005E-2</v>
      </c>
      <c r="H91" s="13">
        <v>0.308405714</v>
      </c>
      <c r="I91" s="12">
        <f t="shared" si="10"/>
        <v>4.2931200000000003E-2</v>
      </c>
      <c r="J91" s="13">
        <f t="shared" si="11"/>
        <v>0.46501708714927947</v>
      </c>
      <c r="K91" s="16">
        <f t="shared" si="12"/>
        <v>6.9948089351536541E-2</v>
      </c>
      <c r="L91" s="21">
        <f t="shared" si="7"/>
        <v>5.6244320719448071E-2</v>
      </c>
    </row>
    <row r="92" spans="1:12" s="3" customFormat="1">
      <c r="A92" s="50" t="s">
        <v>68</v>
      </c>
      <c r="B92" s="50">
        <v>28</v>
      </c>
      <c r="C92" s="51">
        <v>0.73302821699999998</v>
      </c>
      <c r="D92" s="12">
        <f t="shared" si="8"/>
        <v>9.1284820337200007E-2</v>
      </c>
      <c r="E92" s="21">
        <v>0.51697125879951078</v>
      </c>
      <c r="F92" s="21">
        <v>0.20459118000000001</v>
      </c>
      <c r="G92" s="13">
        <f t="shared" si="9"/>
        <v>5.5900000000000005E-2</v>
      </c>
      <c r="H92" s="13">
        <v>0.25035338299999998</v>
      </c>
      <c r="I92" s="12">
        <f t="shared" si="10"/>
        <v>4.2931200000000003E-2</v>
      </c>
      <c r="J92" s="13">
        <f t="shared" si="11"/>
        <v>0.48302874120048922</v>
      </c>
      <c r="K92" s="16">
        <f t="shared" si="12"/>
        <v>6.7928631973235912E-2</v>
      </c>
      <c r="L92" s="21">
        <f t="shared" si="7"/>
        <v>5.4250728312495111E-2</v>
      </c>
    </row>
    <row r="93" spans="1:12" s="3" customFormat="1">
      <c r="A93" s="50" t="s">
        <v>69</v>
      </c>
      <c r="B93" s="50">
        <v>50</v>
      </c>
      <c r="C93" s="51">
        <v>0.59173186899999997</v>
      </c>
      <c r="D93" s="12">
        <f t="shared" si="8"/>
        <v>8.1168001820399988E-2</v>
      </c>
      <c r="E93" s="21">
        <v>0.58760226929603454</v>
      </c>
      <c r="F93" s="21">
        <v>0.16538133999999999</v>
      </c>
      <c r="G93" s="13">
        <f t="shared" si="9"/>
        <v>5.5900000000000005E-2</v>
      </c>
      <c r="H93" s="13">
        <v>0.329355287</v>
      </c>
      <c r="I93" s="12">
        <f t="shared" si="10"/>
        <v>4.2931200000000003E-2</v>
      </c>
      <c r="J93" s="13">
        <f t="shared" si="11"/>
        <v>0.41239773070396546</v>
      </c>
      <c r="K93" s="16">
        <f t="shared" si="12"/>
        <v>6.5399231520289786E-2</v>
      </c>
      <c r="L93" s="21">
        <f t="shared" si="7"/>
        <v>5.1753724121508027E-2</v>
      </c>
    </row>
    <row r="94" spans="1:12" s="3" customFormat="1">
      <c r="A94" s="50" t="s">
        <v>70</v>
      </c>
      <c r="B94" s="50">
        <v>64</v>
      </c>
      <c r="C94" s="51">
        <v>1.550977115</v>
      </c>
      <c r="D94" s="12">
        <f t="shared" si="8"/>
        <v>0.14984996143399998</v>
      </c>
      <c r="E94" s="21">
        <v>0.40764267053836456</v>
      </c>
      <c r="F94" s="21">
        <v>0.335834523</v>
      </c>
      <c r="G94" s="13">
        <f t="shared" si="9"/>
        <v>6.3600000000000004E-2</v>
      </c>
      <c r="H94" s="13">
        <v>0.21431763300000001</v>
      </c>
      <c r="I94" s="12">
        <f t="shared" si="10"/>
        <v>4.8844800000000001E-2</v>
      </c>
      <c r="J94" s="13">
        <f t="shared" si="11"/>
        <v>0.59235732946163544</v>
      </c>
      <c r="K94" s="16">
        <f t="shared" si="12"/>
        <v>9.001881374511439E-2</v>
      </c>
      <c r="L94" s="21">
        <f t="shared" si="7"/>
        <v>7.6057981647886352E-2</v>
      </c>
    </row>
    <row r="95" spans="1:12" s="3" customFormat="1">
      <c r="A95" s="50" t="s">
        <v>71</v>
      </c>
      <c r="B95" s="50">
        <v>108</v>
      </c>
      <c r="C95" s="51">
        <v>0.80094103900000002</v>
      </c>
      <c r="D95" s="12">
        <f t="shared" si="8"/>
        <v>9.6147378392400007E-2</v>
      </c>
      <c r="E95" s="21">
        <v>0.82629032056871243</v>
      </c>
      <c r="F95" s="21">
        <v>0.221997835</v>
      </c>
      <c r="G95" s="13">
        <f t="shared" si="9"/>
        <v>5.5900000000000005E-2</v>
      </c>
      <c r="H95" s="13">
        <v>0.260776116</v>
      </c>
      <c r="I95" s="12">
        <f t="shared" si="10"/>
        <v>4.2931200000000003E-2</v>
      </c>
      <c r="J95" s="13">
        <f t="shared" si="11"/>
        <v>0.17370967943128757</v>
      </c>
      <c r="K95" s="16">
        <f t="shared" si="12"/>
        <v>8.6903213103298002E-2</v>
      </c>
      <c r="L95" s="21">
        <f t="shared" si="7"/>
        <v>7.2982285250743573E-2</v>
      </c>
    </row>
    <row r="96" spans="1:12" s="3" customFormat="1">
      <c r="A96" s="50" t="s">
        <v>72</v>
      </c>
      <c r="B96" s="50">
        <v>7</v>
      </c>
      <c r="C96" s="51">
        <v>1.1360857259999999</v>
      </c>
      <c r="D96" s="12">
        <f t="shared" si="8"/>
        <v>0.1201437379816</v>
      </c>
      <c r="E96" s="21">
        <v>0.74531384097568787</v>
      </c>
      <c r="F96" s="21">
        <v>0.19216487800000001</v>
      </c>
      <c r="G96" s="13">
        <f t="shared" si="9"/>
        <v>5.5900000000000005E-2</v>
      </c>
      <c r="H96" s="13">
        <v>0.33000543199999999</v>
      </c>
      <c r="I96" s="12">
        <f t="shared" si="10"/>
        <v>4.2931200000000003E-2</v>
      </c>
      <c r="J96" s="13">
        <f t="shared" si="11"/>
        <v>0.25468615902431213</v>
      </c>
      <c r="K96" s="16">
        <f t="shared" si="12"/>
        <v>0.10047877325454749</v>
      </c>
      <c r="L96" s="21">
        <f t="shared" si="7"/>
        <v>8.6383971232568246E-2</v>
      </c>
    </row>
    <row r="97" spans="1:12" s="3" customFormat="1">
      <c r="A97" s="50" t="s">
        <v>73</v>
      </c>
      <c r="B97" s="50">
        <v>20</v>
      </c>
      <c r="C97" s="51">
        <v>2.1714475150000001</v>
      </c>
      <c r="D97" s="12">
        <f t="shared" si="8"/>
        <v>0.194275642074</v>
      </c>
      <c r="E97" s="21">
        <v>0.81432168011127748</v>
      </c>
      <c r="F97" s="21">
        <v>0.34314315000000001</v>
      </c>
      <c r="G97" s="13">
        <f t="shared" si="9"/>
        <v>6.3600000000000004E-2</v>
      </c>
      <c r="H97" s="13">
        <v>0.18242270899999999</v>
      </c>
      <c r="I97" s="12">
        <f t="shared" si="10"/>
        <v>4.8844800000000001E-2</v>
      </c>
      <c r="J97" s="13">
        <f t="shared" si="11"/>
        <v>0.18567831988872252</v>
      </c>
      <c r="K97" s="16">
        <f t="shared" si="12"/>
        <v>0.16727228765769753</v>
      </c>
      <c r="L97" s="21">
        <f t="shared" si="7"/>
        <v>0.15232200220001291</v>
      </c>
    </row>
    <row r="98" spans="1:12" s="3" customFormat="1">
      <c r="A98" s="50" t="s">
        <v>74</v>
      </c>
      <c r="B98" s="50">
        <v>35</v>
      </c>
      <c r="C98" s="51">
        <v>2.4300016659999999</v>
      </c>
      <c r="D98" s="12">
        <f t="shared" si="8"/>
        <v>0.21278811928559999</v>
      </c>
      <c r="E98" s="21">
        <v>0.96901763688491205</v>
      </c>
      <c r="F98" s="21">
        <v>0.31417627300000001</v>
      </c>
      <c r="G98" s="13">
        <f t="shared" si="9"/>
        <v>6.3600000000000004E-2</v>
      </c>
      <c r="H98" s="13">
        <v>0.240660128</v>
      </c>
      <c r="I98" s="12">
        <f t="shared" si="10"/>
        <v>4.8844800000000001E-2</v>
      </c>
      <c r="J98" s="13">
        <f t="shared" si="11"/>
        <v>3.0982363115087952E-2</v>
      </c>
      <c r="K98" s="16">
        <f t="shared" si="12"/>
        <v>0.20770876783720074</v>
      </c>
      <c r="L98" s="21">
        <f t="shared" si="7"/>
        <v>0.19224057672204453</v>
      </c>
    </row>
    <row r="99" spans="1:12" s="3" customFormat="1">
      <c r="A99" s="50" t="s">
        <v>75</v>
      </c>
      <c r="B99" s="50">
        <v>29</v>
      </c>
      <c r="C99" s="51">
        <v>1.144427372</v>
      </c>
      <c r="D99" s="12">
        <f t="shared" si="8"/>
        <v>0.12074099983519999</v>
      </c>
      <c r="E99" s="21">
        <v>0.58075897308535107</v>
      </c>
      <c r="F99" s="21">
        <v>0.23804351500000001</v>
      </c>
      <c r="G99" s="13">
        <f t="shared" si="9"/>
        <v>5.5900000000000005E-2</v>
      </c>
      <c r="H99" s="13">
        <v>0.23649720799999999</v>
      </c>
      <c r="I99" s="12">
        <f t="shared" si="10"/>
        <v>4.2931200000000003E-2</v>
      </c>
      <c r="J99" s="13">
        <f t="shared" si="11"/>
        <v>0.41924102691464893</v>
      </c>
      <c r="K99" s="16">
        <f t="shared" si="12"/>
        <v>8.8119939448267473E-2</v>
      </c>
      <c r="L99" s="21">
        <f t="shared" si="7"/>
        <v>7.4183427908536048E-2</v>
      </c>
    </row>
    <row r="100" spans="1:12" s="3" customFormat="1">
      <c r="A100" s="50" t="s">
        <v>76</v>
      </c>
      <c r="B100" s="50">
        <v>3</v>
      </c>
      <c r="C100" s="51">
        <v>0.90304614900000002</v>
      </c>
      <c r="D100" s="12">
        <f t="shared" si="8"/>
        <v>0.10345810426840001</v>
      </c>
      <c r="E100" s="21">
        <v>0.80453556685681948</v>
      </c>
      <c r="F100" s="21">
        <v>0.18408586199999999</v>
      </c>
      <c r="G100" s="13">
        <f t="shared" si="9"/>
        <v>5.5900000000000005E-2</v>
      </c>
      <c r="H100" s="13">
        <v>9.1263651000000001E-2</v>
      </c>
      <c r="I100" s="12">
        <f t="shared" si="10"/>
        <v>4.2931200000000003E-2</v>
      </c>
      <c r="J100" s="13">
        <f t="shared" si="11"/>
        <v>0.19546443314318052</v>
      </c>
      <c r="K100" s="16">
        <f t="shared" si="12"/>
        <v>9.1627247235665649E-2</v>
      </c>
      <c r="L100" s="21">
        <f t="shared" si="7"/>
        <v>7.764581451245034E-2</v>
      </c>
    </row>
    <row r="101" spans="1:12" s="3" customFormat="1">
      <c r="A101" s="50" t="s">
        <v>77</v>
      </c>
      <c r="B101" s="50">
        <v>68</v>
      </c>
      <c r="C101" s="51">
        <v>1.5555417410000001</v>
      </c>
      <c r="D101" s="12">
        <f t="shared" si="8"/>
        <v>0.1501767886556</v>
      </c>
      <c r="E101" s="21">
        <v>0.68696129026880082</v>
      </c>
      <c r="F101" s="21">
        <v>0.35031281399999997</v>
      </c>
      <c r="G101" s="13">
        <f t="shared" si="9"/>
        <v>6.3600000000000004E-2</v>
      </c>
      <c r="H101" s="13">
        <v>0.20344406200000001</v>
      </c>
      <c r="I101" s="12">
        <f t="shared" si="10"/>
        <v>4.8844800000000001E-2</v>
      </c>
      <c r="J101" s="13">
        <f t="shared" si="11"/>
        <v>0.31303870973119918</v>
      </c>
      <c r="K101" s="16">
        <f t="shared" si="12"/>
        <v>0.11845595367235445</v>
      </c>
      <c r="L101" s="21">
        <f t="shared" si="7"/>
        <v>0.10413090204896491</v>
      </c>
    </row>
    <row r="102" spans="1:12" s="3" customFormat="1">
      <c r="A102" s="50" t="s">
        <v>78</v>
      </c>
      <c r="B102" s="50">
        <v>25</v>
      </c>
      <c r="C102" s="51">
        <v>1.6690559359999999</v>
      </c>
      <c r="D102" s="12">
        <f t="shared" si="8"/>
        <v>0.15830440501759999</v>
      </c>
      <c r="E102" s="21">
        <v>0.64180761988275714</v>
      </c>
      <c r="F102" s="21">
        <v>0.31689426999999998</v>
      </c>
      <c r="G102" s="13">
        <f t="shared" si="9"/>
        <v>6.3600000000000004E-2</v>
      </c>
      <c r="H102" s="13">
        <v>0.23256622599999999</v>
      </c>
      <c r="I102" s="12">
        <f t="shared" si="10"/>
        <v>4.8844800000000001E-2</v>
      </c>
      <c r="J102" s="13">
        <f t="shared" si="11"/>
        <v>0.35819238011724286</v>
      </c>
      <c r="K102" s="16">
        <f t="shared" si="12"/>
        <v>0.11909680856965255</v>
      </c>
      <c r="L102" s="21">
        <f t="shared" si="7"/>
        <v>0.10476354895250428</v>
      </c>
    </row>
    <row r="103" spans="1:12" s="5" customFormat="1">
      <c r="A103" s="50" t="s">
        <v>79</v>
      </c>
      <c r="B103" s="50">
        <v>172</v>
      </c>
      <c r="C103" s="51">
        <v>1.4939878630000001</v>
      </c>
      <c r="D103" s="12">
        <f t="shared" si="8"/>
        <v>0.14576953099080001</v>
      </c>
      <c r="E103" s="21">
        <v>0.97540043231169393</v>
      </c>
      <c r="F103" s="21">
        <v>0.29975117899999998</v>
      </c>
      <c r="G103" s="13">
        <f t="shared" si="9"/>
        <v>6.3600000000000004E-2</v>
      </c>
      <c r="H103" s="13">
        <v>0.21234798399999999</v>
      </c>
      <c r="I103" s="12">
        <f t="shared" si="10"/>
        <v>4.8844800000000001E-2</v>
      </c>
      <c r="J103" s="13">
        <f t="shared" si="11"/>
        <v>2.4599567688306068E-2</v>
      </c>
      <c r="K103" s="16">
        <f t="shared" si="12"/>
        <v>0.14338522451012095</v>
      </c>
      <c r="L103" s="21">
        <f t="shared" si="7"/>
        <v>0.12874088173314435</v>
      </c>
    </row>
    <row r="104" spans="1:12">
      <c r="A104" s="50" t="s">
        <v>80</v>
      </c>
      <c r="B104" s="50">
        <v>44</v>
      </c>
      <c r="C104" s="51">
        <v>1.2201956270000001</v>
      </c>
      <c r="D104" s="12">
        <f t="shared" si="8"/>
        <v>0.12616600689320001</v>
      </c>
      <c r="E104" s="27">
        <v>0.47686160326564497</v>
      </c>
      <c r="F104" s="27">
        <v>0.22406838300000001</v>
      </c>
      <c r="G104" s="13">
        <f t="shared" si="9"/>
        <v>5.5900000000000005E-2</v>
      </c>
      <c r="H104" s="27">
        <v>0.26556696499999999</v>
      </c>
      <c r="I104" s="12">
        <f t="shared" ref="I104:I115" si="13">IF($F$12="Yes",G104*(1-$F$13),G104*(1-H104))</f>
        <v>4.2931200000000003E-2</v>
      </c>
      <c r="J104" s="13">
        <f t="shared" si="11"/>
        <v>0.52313839673435503</v>
      </c>
      <c r="K104" s="16">
        <f t="shared" ref="K104:K115" si="14">D104*(1-J104)+I104*J104</f>
        <v>8.2622683462597712E-2</v>
      </c>
      <c r="L104" s="21">
        <f t="shared" si="7"/>
        <v>6.8756580127609102E-2</v>
      </c>
    </row>
    <row r="105" spans="1:12">
      <c r="A105" s="50" t="s">
        <v>81</v>
      </c>
      <c r="B105" s="50">
        <v>7</v>
      </c>
      <c r="C105" s="51">
        <v>1.226387474</v>
      </c>
      <c r="D105" s="12">
        <f t="shared" si="8"/>
        <v>0.1266093431384</v>
      </c>
      <c r="E105" s="27">
        <v>0.49115735284736806</v>
      </c>
      <c r="F105" s="27">
        <v>0.23286324799999999</v>
      </c>
      <c r="G105" s="13">
        <f t="shared" si="9"/>
        <v>5.5900000000000005E-2</v>
      </c>
      <c r="H105" s="27">
        <v>0.19863367200000001</v>
      </c>
      <c r="I105" s="12">
        <f t="shared" si="13"/>
        <v>4.2931200000000003E-2</v>
      </c>
      <c r="J105" s="13">
        <f t="shared" si="11"/>
        <v>0.50884264715263194</v>
      </c>
      <c r="K105" s="16">
        <f t="shared" si="14"/>
        <v>8.4030335275039697E-2</v>
      </c>
      <c r="L105" s="21">
        <f t="shared" si="7"/>
        <v>7.0146202902059196E-2</v>
      </c>
    </row>
    <row r="106" spans="1:12">
      <c r="A106" s="50" t="s">
        <v>82</v>
      </c>
      <c r="B106" s="50">
        <v>16</v>
      </c>
      <c r="C106" s="51">
        <v>0.98720834199999996</v>
      </c>
      <c r="D106" s="12">
        <f t="shared" si="8"/>
        <v>0.10948411728719999</v>
      </c>
      <c r="E106" s="27">
        <v>0.84505092309123031</v>
      </c>
      <c r="F106" s="27">
        <v>0.229294899</v>
      </c>
      <c r="G106" s="13">
        <f t="shared" si="9"/>
        <v>5.5900000000000005E-2</v>
      </c>
      <c r="H106" s="27">
        <v>0.136776975</v>
      </c>
      <c r="I106" s="12">
        <f t="shared" si="13"/>
        <v>4.2931200000000003E-2</v>
      </c>
      <c r="J106" s="13">
        <f t="shared" si="11"/>
        <v>0.15494907690876969</v>
      </c>
      <c r="K106" s="16">
        <f t="shared" si="14"/>
        <v>9.9171804187962648E-2</v>
      </c>
      <c r="L106" s="21">
        <f t="shared" si="7"/>
        <v>8.5093741671269596E-2</v>
      </c>
    </row>
    <row r="107" spans="1:12">
      <c r="A107" s="50" t="s">
        <v>83</v>
      </c>
      <c r="B107" s="50">
        <v>19</v>
      </c>
      <c r="C107" s="51">
        <v>1.367236989</v>
      </c>
      <c r="D107" s="12">
        <f t="shared" si="8"/>
        <v>0.13669416841240001</v>
      </c>
      <c r="E107" s="27">
        <v>0.61653181725681949</v>
      </c>
      <c r="F107" s="27">
        <v>0.29364148600000001</v>
      </c>
      <c r="G107" s="13">
        <f t="shared" si="9"/>
        <v>6.3600000000000004E-2</v>
      </c>
      <c r="H107" s="27">
        <v>0.28862809499999997</v>
      </c>
      <c r="I107" s="12">
        <f t="shared" si="13"/>
        <v>4.8844800000000001E-2</v>
      </c>
      <c r="J107" s="13">
        <f t="shared" si="11"/>
        <v>0.38346818274318051</v>
      </c>
      <c r="K107" s="16">
        <f t="shared" si="14"/>
        <v>0.10300673075216081</v>
      </c>
      <c r="L107" s="21">
        <f t="shared" si="7"/>
        <v>8.8879550949423791E-2</v>
      </c>
    </row>
    <row r="108" spans="1:12">
      <c r="A108" s="50" t="s">
        <v>84</v>
      </c>
      <c r="B108" s="50">
        <v>1</v>
      </c>
      <c r="C108" s="51">
        <v>0.59408545700000004</v>
      </c>
      <c r="D108" s="12">
        <f t="shared" si="8"/>
        <v>8.1336518721199999E-2</v>
      </c>
      <c r="E108" s="27">
        <v>0.84644709941976581</v>
      </c>
      <c r="F108" s="27">
        <v>0.13953064200000001</v>
      </c>
      <c r="G108" s="13">
        <f t="shared" si="9"/>
        <v>5.5900000000000005E-2</v>
      </c>
      <c r="H108" s="27">
        <v>0.25788354200000002</v>
      </c>
      <c r="I108" s="12">
        <f t="shared" si="13"/>
        <v>4.2931200000000003E-2</v>
      </c>
      <c r="J108" s="13">
        <f t="shared" si="11"/>
        <v>0.15355290058023419</v>
      </c>
      <c r="K108" s="16">
        <f t="shared" si="14"/>
        <v>7.5439270633851363E-2</v>
      </c>
      <c r="L108" s="21">
        <f t="shared" si="7"/>
        <v>6.1665171601102742E-2</v>
      </c>
    </row>
    <row r="109" spans="1:12">
      <c r="A109" s="50" t="s">
        <v>85</v>
      </c>
      <c r="B109" s="50">
        <v>18</v>
      </c>
      <c r="C109" s="51">
        <v>0.88956795200000005</v>
      </c>
      <c r="D109" s="12">
        <f t="shared" si="8"/>
        <v>0.10249306536320001</v>
      </c>
      <c r="E109" s="27">
        <v>0.73174620171794191</v>
      </c>
      <c r="F109" s="27">
        <v>0.21939493299999999</v>
      </c>
      <c r="G109" s="13">
        <f t="shared" si="9"/>
        <v>5.5900000000000005E-2</v>
      </c>
      <c r="H109" s="27">
        <v>0.27586436399999997</v>
      </c>
      <c r="I109" s="12">
        <f t="shared" si="13"/>
        <v>4.2931200000000003E-2</v>
      </c>
      <c r="J109" s="13">
        <f t="shared" si="11"/>
        <v>0.26825379828205809</v>
      </c>
      <c r="K109" s="16">
        <f t="shared" si="14"/>
        <v>8.651536874675704E-2</v>
      </c>
      <c r="L109" s="21">
        <f t="shared" si="7"/>
        <v>7.259940835886769E-2</v>
      </c>
    </row>
    <row r="110" spans="1:12">
      <c r="A110" s="50" t="s">
        <v>86</v>
      </c>
      <c r="B110" s="50">
        <v>20</v>
      </c>
      <c r="C110" s="51">
        <v>0.23824547600000001</v>
      </c>
      <c r="D110" s="12">
        <f t="shared" si="8"/>
        <v>5.5858376081600006E-2</v>
      </c>
      <c r="E110" s="27">
        <v>0.45424711698953513</v>
      </c>
      <c r="F110" s="27">
        <v>0.159236927</v>
      </c>
      <c r="G110" s="13">
        <f t="shared" si="9"/>
        <v>5.5900000000000005E-2</v>
      </c>
      <c r="H110" s="27">
        <v>0.243418101</v>
      </c>
      <c r="I110" s="12">
        <f t="shared" si="13"/>
        <v>4.2931200000000003E-2</v>
      </c>
      <c r="J110" s="13">
        <f t="shared" si="11"/>
        <v>0.54575288301046487</v>
      </c>
      <c r="K110" s="16">
        <f t="shared" si="14"/>
        <v>4.8803332465882879E-2</v>
      </c>
      <c r="L110" s="21">
        <f t="shared" si="7"/>
        <v>3.5370383380113113E-2</v>
      </c>
    </row>
    <row r="111" spans="1:12">
      <c r="A111" s="50" t="s">
        <v>87</v>
      </c>
      <c r="B111" s="50">
        <v>35</v>
      </c>
      <c r="C111" s="51">
        <v>0.67965698600000002</v>
      </c>
      <c r="D111" s="12">
        <f t="shared" si="8"/>
        <v>8.7463440197599995E-2</v>
      </c>
      <c r="E111" s="27">
        <v>0.56672204655116709</v>
      </c>
      <c r="F111" s="27">
        <v>0.14831242</v>
      </c>
      <c r="G111" s="13">
        <f t="shared" si="9"/>
        <v>5.5900000000000005E-2</v>
      </c>
      <c r="H111" s="27">
        <v>0.31587388</v>
      </c>
      <c r="I111" s="12">
        <f t="shared" si="13"/>
        <v>4.2931200000000003E-2</v>
      </c>
      <c r="J111" s="13">
        <f t="shared" si="11"/>
        <v>0.43327795344883291</v>
      </c>
      <c r="K111" s="16">
        <f t="shared" si="14"/>
        <v>6.816860230229202E-2</v>
      </c>
      <c r="L111" s="21">
        <f t="shared" si="7"/>
        <v>5.4487625129947537E-2</v>
      </c>
    </row>
    <row r="112" spans="1:12">
      <c r="A112" s="50" t="s">
        <v>117</v>
      </c>
      <c r="B112" s="50">
        <v>0</v>
      </c>
      <c r="C112" s="51">
        <v>0</v>
      </c>
      <c r="D112" s="12">
        <f t="shared" si="8"/>
        <v>3.8800000000000001E-2</v>
      </c>
      <c r="E112" s="27" t="s">
        <v>149</v>
      </c>
      <c r="F112" s="27">
        <v>0</v>
      </c>
      <c r="G112" s="13">
        <f t="shared" si="9"/>
        <v>5.5900000000000005E-2</v>
      </c>
      <c r="H112" s="27">
        <v>0</v>
      </c>
      <c r="I112" s="12">
        <f t="shared" si="13"/>
        <v>4.2931200000000003E-2</v>
      </c>
      <c r="J112" s="13" t="e">
        <f t="shared" si="11"/>
        <v>#VALUE!</v>
      </c>
      <c r="K112" s="16" t="e">
        <f t="shared" si="14"/>
        <v>#VALUE!</v>
      </c>
      <c r="L112" s="21" t="e">
        <f t="shared" si="7"/>
        <v>#VALUE!</v>
      </c>
    </row>
    <row r="113" spans="1:12">
      <c r="A113" s="50" t="s">
        <v>118</v>
      </c>
      <c r="B113" s="50">
        <v>0</v>
      </c>
      <c r="C113" s="51">
        <v>0</v>
      </c>
      <c r="D113" s="12">
        <f t="shared" si="8"/>
        <v>3.8800000000000001E-2</v>
      </c>
      <c r="E113" s="27" t="s">
        <v>149</v>
      </c>
      <c r="F113" s="27">
        <v>0</v>
      </c>
      <c r="G113" s="13">
        <f t="shared" si="9"/>
        <v>5.5900000000000005E-2</v>
      </c>
      <c r="H113" s="27">
        <v>0</v>
      </c>
      <c r="I113" s="12">
        <f t="shared" si="13"/>
        <v>4.2931200000000003E-2</v>
      </c>
      <c r="J113" s="13" t="e">
        <f t="shared" si="11"/>
        <v>#VALUE!</v>
      </c>
      <c r="K113" s="16" t="e">
        <f t="shared" si="14"/>
        <v>#VALUE!</v>
      </c>
      <c r="L113" s="21" t="e">
        <f t="shared" si="7"/>
        <v>#VALUE!</v>
      </c>
    </row>
    <row r="114" spans="1:12" s="1" customFormat="1">
      <c r="A114" s="52" t="s">
        <v>123</v>
      </c>
      <c r="B114" s="52">
        <v>3974</v>
      </c>
      <c r="C114" s="53">
        <v>1.0636599739999999</v>
      </c>
      <c r="D114" s="14">
        <f t="shared" si="8"/>
        <v>0.11495805413839999</v>
      </c>
      <c r="E114" s="28">
        <v>0.46276716600452394</v>
      </c>
      <c r="F114" s="28">
        <v>0.2307603</v>
      </c>
      <c r="G114" s="15">
        <f t="shared" si="9"/>
        <v>5.5900000000000005E-2</v>
      </c>
      <c r="H114" s="28">
        <v>0.25799591900000002</v>
      </c>
      <c r="I114" s="14">
        <f t="shared" si="13"/>
        <v>4.2931200000000003E-2</v>
      </c>
      <c r="J114" s="13">
        <f t="shared" si="11"/>
        <v>0.53723283399547606</v>
      </c>
      <c r="K114" s="17">
        <f t="shared" si="14"/>
        <v>7.6262863165848585E-2</v>
      </c>
      <c r="L114" s="30">
        <f t="shared" si="7"/>
        <v>6.2478215657320701E-2</v>
      </c>
    </row>
    <row r="115" spans="1:12" s="1" customFormat="1">
      <c r="A115" s="52" t="s">
        <v>119</v>
      </c>
      <c r="B115" s="52">
        <v>3789</v>
      </c>
      <c r="C115" s="53">
        <v>1.0665079034172602</v>
      </c>
      <c r="D115" s="14">
        <f t="shared" si="8"/>
        <v>0.11516196588467582</v>
      </c>
      <c r="E115" s="29">
        <v>0.65561757578154056</v>
      </c>
      <c r="F115" s="29">
        <v>0.23186660542623377</v>
      </c>
      <c r="G115" s="15">
        <f t="shared" si="9"/>
        <v>5.5900000000000005E-2</v>
      </c>
      <c r="H115" s="29">
        <v>0.25804243333966753</v>
      </c>
      <c r="I115" s="14">
        <f t="shared" si="13"/>
        <v>4.2931200000000003E-2</v>
      </c>
      <c r="J115" s="13">
        <f t="shared" si="11"/>
        <v>0.34438242421845944</v>
      </c>
      <c r="K115" s="17">
        <f t="shared" si="14"/>
        <v>9.0286959626155169E-2</v>
      </c>
      <c r="L115" s="32">
        <f t="shared" si="7"/>
        <v>7.632269314818485E-2</v>
      </c>
    </row>
  </sheetData>
  <mergeCells count="9">
    <mergeCell ref="B7:G7"/>
    <mergeCell ref="B3:E3"/>
    <mergeCell ref="F3:G3"/>
    <mergeCell ref="I1:I5"/>
    <mergeCell ref="B1:G1"/>
    <mergeCell ref="B2:G2"/>
    <mergeCell ref="B4:G4"/>
    <mergeCell ref="B5:G5"/>
    <mergeCell ref="B6:G6"/>
  </mergeCells>
  <pageMargins left="0.75" right="0.75" top="1" bottom="1" header="0.5" footer="0.5"/>
  <pageSetup orientation="portrait" horizontalDpi="4294967292" verticalDpi="4294967292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10" sqref="B10"/>
    </sheetView>
  </sheetViews>
  <sheetFormatPr defaultRowHeight="15.6"/>
  <cols>
    <col min="1" max="1" width="33.296875" customWidth="1"/>
    <col min="2" max="2" width="60" bestFit="1" customWidth="1"/>
    <col min="3" max="3" width="86.5" bestFit="1" customWidth="1"/>
    <col min="4" max="256" width="11.19921875" customWidth="1"/>
  </cols>
  <sheetData>
    <row r="1" spans="1:3" ht="18.600000000000001" thickBot="1">
      <c r="A1" s="37" t="s">
        <v>125</v>
      </c>
      <c r="B1" s="74" t="s">
        <v>126</v>
      </c>
      <c r="C1" s="75"/>
    </row>
    <row r="3" spans="1:3">
      <c r="A3" s="38" t="s">
        <v>127</v>
      </c>
      <c r="B3" s="38" t="s">
        <v>128</v>
      </c>
      <c r="C3" s="39" t="s">
        <v>129</v>
      </c>
    </row>
    <row r="4" spans="1:3">
      <c r="A4" s="40" t="s">
        <v>130</v>
      </c>
      <c r="B4" s="41" t="s">
        <v>131</v>
      </c>
      <c r="C4" s="42" t="s">
        <v>132</v>
      </c>
    </row>
    <row r="5" spans="1:3">
      <c r="A5" s="40" t="s">
        <v>102</v>
      </c>
      <c r="B5" s="42" t="s">
        <v>133</v>
      </c>
      <c r="C5" s="42" t="s">
        <v>134</v>
      </c>
    </row>
    <row r="6" spans="1:3">
      <c r="A6" s="40" t="s">
        <v>103</v>
      </c>
      <c r="B6" s="42" t="s">
        <v>135</v>
      </c>
      <c r="C6" s="42" t="s">
        <v>136</v>
      </c>
    </row>
    <row r="7" spans="1:3" ht="62.4">
      <c r="A7" s="40" t="s">
        <v>108</v>
      </c>
      <c r="B7" s="42" t="s">
        <v>137</v>
      </c>
      <c r="C7" s="42" t="s">
        <v>138</v>
      </c>
    </row>
    <row r="8" spans="1:3" ht="31.2">
      <c r="A8" s="40" t="s">
        <v>139</v>
      </c>
      <c r="B8" s="42" t="s">
        <v>140</v>
      </c>
      <c r="C8" s="42" t="s">
        <v>141</v>
      </c>
    </row>
    <row r="9" spans="1:3">
      <c r="A9" s="40" t="s">
        <v>107</v>
      </c>
      <c r="B9" s="42" t="s">
        <v>142</v>
      </c>
      <c r="C9" s="42" t="s">
        <v>143</v>
      </c>
    </row>
    <row r="10" spans="1:3" ht="62.4">
      <c r="A10" s="40" t="s">
        <v>109</v>
      </c>
      <c r="B10" s="42" t="s">
        <v>144</v>
      </c>
      <c r="C10" s="42" t="s">
        <v>145</v>
      </c>
    </row>
    <row r="11" spans="1:3" ht="46.8">
      <c r="A11" s="40" t="s">
        <v>146</v>
      </c>
      <c r="B11" s="42" t="s">
        <v>147</v>
      </c>
      <c r="C11" s="42" t="s">
        <v>148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Industry Averages</vt:lpstr>
      <vt:lpstr>Variables &amp; FAQ</vt:lpstr>
    </vt:vector>
  </TitlesOfParts>
  <Company>Stern 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Iweze</dc:creator>
  <cp:lastModifiedBy>Dennis Ezimechine Iweze</cp:lastModifiedBy>
  <dcterms:created xsi:type="dcterms:W3CDTF">2014-01-06T21:28:12Z</dcterms:created>
  <dcterms:modified xsi:type="dcterms:W3CDTF">2023-10-19T08:42:26Z</dcterms:modified>
</cp:coreProperties>
</file>