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0170BB8B-D5BC-41C3-9629-8C833F39DECB}" xr6:coauthVersionLast="47" xr6:coauthVersionMax="47" xr10:uidLastSave="{00000000-0000-0000-0000-000000000000}"/>
  <bookViews>
    <workbookView xWindow="-108" yWindow="-108" windowWidth="23256" windowHeight="12456" tabRatio="500" activeTab="1"/>
  </bookViews>
  <sheets>
    <sheet name="Variables &amp; FAQ" sheetId="2" r:id="rId1"/>
    <sheet name="Industry Averag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4" i="1" l="1"/>
  <c r="I114" i="1"/>
  <c r="G113" i="1"/>
  <c r="I113" i="1"/>
  <c r="J113" i="1"/>
  <c r="G112" i="1"/>
  <c r="I112" i="1"/>
  <c r="G110" i="1"/>
  <c r="I110" i="1"/>
  <c r="J109" i="1"/>
  <c r="G108" i="1"/>
  <c r="I108" i="1"/>
  <c r="G106" i="1"/>
  <c r="I106" i="1"/>
  <c r="J105" i="1"/>
  <c r="G104" i="1"/>
  <c r="I104" i="1"/>
  <c r="J101" i="1"/>
  <c r="G100" i="1"/>
  <c r="I100" i="1"/>
  <c r="G98" i="1"/>
  <c r="I98" i="1"/>
  <c r="G97" i="1"/>
  <c r="I97" i="1"/>
  <c r="J97" i="1"/>
  <c r="G96" i="1"/>
  <c r="I96" i="1"/>
  <c r="G92" i="1"/>
  <c r="I92" i="1"/>
  <c r="G89" i="1"/>
  <c r="I89" i="1"/>
  <c r="J89" i="1"/>
  <c r="G88" i="1"/>
  <c r="I88" i="1"/>
  <c r="G86" i="1"/>
  <c r="I86" i="1"/>
  <c r="G85" i="1"/>
  <c r="I85" i="1"/>
  <c r="J85" i="1"/>
  <c r="G84" i="1"/>
  <c r="I84" i="1"/>
  <c r="G82" i="1"/>
  <c r="I82" i="1"/>
  <c r="G81" i="1"/>
  <c r="I81" i="1"/>
  <c r="J81" i="1"/>
  <c r="G80" i="1"/>
  <c r="I80" i="1"/>
  <c r="J77" i="1"/>
  <c r="G76" i="1"/>
  <c r="I76" i="1"/>
  <c r="G74" i="1"/>
  <c r="I74" i="1"/>
  <c r="G73" i="1"/>
  <c r="I73" i="1"/>
  <c r="J73" i="1"/>
  <c r="G72" i="1"/>
  <c r="I72" i="1"/>
  <c r="G70" i="1"/>
  <c r="I70" i="1"/>
  <c r="G68" i="1"/>
  <c r="I68" i="1"/>
  <c r="G66" i="1"/>
  <c r="I66" i="1"/>
  <c r="G65" i="1"/>
  <c r="I65" i="1"/>
  <c r="J65" i="1"/>
  <c r="G64" i="1"/>
  <c r="I64" i="1"/>
  <c r="J64" i="1"/>
  <c r="J61" i="1"/>
  <c r="G60" i="1"/>
  <c r="I60" i="1"/>
  <c r="J53" i="1"/>
  <c r="G52" i="1"/>
  <c r="I52" i="1"/>
  <c r="J52" i="1"/>
  <c r="G48" i="1"/>
  <c r="I48" i="1"/>
  <c r="J45" i="1"/>
  <c r="G44" i="1"/>
  <c r="I44" i="1"/>
  <c r="J44" i="1"/>
  <c r="G41" i="1"/>
  <c r="I41" i="1"/>
  <c r="J41" i="1"/>
  <c r="G40" i="1"/>
  <c r="I40" i="1"/>
  <c r="G33" i="1"/>
  <c r="I33" i="1"/>
  <c r="J33" i="1"/>
  <c r="G32" i="1"/>
  <c r="I32" i="1"/>
  <c r="J32" i="1"/>
  <c r="J29" i="1"/>
  <c r="G28" i="1"/>
  <c r="I28" i="1"/>
  <c r="G25" i="1"/>
  <c r="I25" i="1"/>
  <c r="G24" i="1"/>
  <c r="I24" i="1"/>
  <c r="J24" i="1"/>
  <c r="G22" i="1"/>
  <c r="I22" i="1"/>
  <c r="J21" i="1"/>
  <c r="G20" i="1"/>
  <c r="I20" i="1"/>
  <c r="D111" i="1"/>
  <c r="D110" i="1"/>
  <c r="D106" i="1"/>
  <c r="D103" i="1"/>
  <c r="D101" i="1"/>
  <c r="D98" i="1"/>
  <c r="D95" i="1"/>
  <c r="D93" i="1"/>
  <c r="D90" i="1"/>
  <c r="D86" i="1"/>
  <c r="D85" i="1"/>
  <c r="D82" i="1"/>
  <c r="D77" i="1"/>
  <c r="D74" i="1"/>
  <c r="D71" i="1"/>
  <c r="D70" i="1"/>
  <c r="D66" i="1"/>
  <c r="D63" i="1"/>
  <c r="D61" i="1"/>
  <c r="D58" i="1"/>
  <c r="D55" i="1"/>
  <c r="D53" i="1"/>
  <c r="D50" i="1"/>
  <c r="D47" i="1"/>
  <c r="D46" i="1"/>
  <c r="D45" i="1"/>
  <c r="D42" i="1"/>
  <c r="D39" i="1"/>
  <c r="D34" i="1"/>
  <c r="D31" i="1"/>
  <c r="D23" i="1"/>
  <c r="D22" i="1"/>
  <c r="D21" i="1"/>
  <c r="J112" i="1"/>
  <c r="J108" i="1"/>
  <c r="J106" i="1"/>
  <c r="J102" i="1"/>
  <c r="J100" i="1"/>
  <c r="J96" i="1"/>
  <c r="J93" i="1"/>
  <c r="J92" i="1"/>
  <c r="J88" i="1"/>
  <c r="J84" i="1"/>
  <c r="J82" i="1"/>
  <c r="J78" i="1"/>
  <c r="J76" i="1"/>
  <c r="J72" i="1"/>
  <c r="J69" i="1"/>
  <c r="J68" i="1"/>
  <c r="J66" i="1"/>
  <c r="J60" i="1"/>
  <c r="J57" i="1"/>
  <c r="G56" i="1"/>
  <c r="I56" i="1"/>
  <c r="J56" i="1"/>
  <c r="J48" i="1"/>
  <c r="G45" i="1"/>
  <c r="I45" i="1"/>
  <c r="J40" i="1"/>
  <c r="J38" i="1"/>
  <c r="J37" i="1"/>
  <c r="J36" i="1"/>
  <c r="J28" i="1"/>
  <c r="J25" i="1"/>
  <c r="J22" i="1"/>
  <c r="G21" i="1"/>
  <c r="I21" i="1"/>
  <c r="J20" i="1"/>
  <c r="D94" i="1"/>
  <c r="D54" i="1"/>
  <c r="D52" i="1"/>
  <c r="D44" i="1"/>
  <c r="D38" i="1"/>
  <c r="D36" i="1"/>
  <c r="D30" i="1"/>
  <c r="D28" i="1"/>
  <c r="D20" i="1"/>
  <c r="J104" i="1"/>
  <c r="J80" i="1"/>
  <c r="J49" i="1"/>
  <c r="G36" i="1"/>
  <c r="I36" i="1"/>
  <c r="D113" i="1"/>
  <c r="D105" i="1"/>
  <c r="D102" i="1"/>
  <c r="D97" i="1"/>
  <c r="D73" i="1"/>
  <c r="D65" i="1"/>
  <c r="D62" i="1"/>
  <c r="D41" i="1"/>
  <c r="D33" i="1"/>
  <c r="D26" i="1"/>
  <c r="D25" i="1"/>
  <c r="D24" i="1"/>
  <c r="G79" i="1"/>
  <c r="I79" i="1"/>
  <c r="J23" i="1"/>
  <c r="J26" i="1"/>
  <c r="D27" i="1"/>
  <c r="J27" i="1"/>
  <c r="D29" i="1"/>
  <c r="G30" i="1"/>
  <c r="I30" i="1"/>
  <c r="J30" i="1"/>
  <c r="G31" i="1"/>
  <c r="I31" i="1"/>
  <c r="J31" i="1"/>
  <c r="D32" i="1"/>
  <c r="G34" i="1"/>
  <c r="I34" i="1"/>
  <c r="J34" i="1"/>
  <c r="D35" i="1"/>
  <c r="G35" i="1"/>
  <c r="I35" i="1"/>
  <c r="J35" i="1"/>
  <c r="D37" i="1"/>
  <c r="J39" i="1"/>
  <c r="D40" i="1"/>
  <c r="G42" i="1"/>
  <c r="I42" i="1"/>
  <c r="J42" i="1"/>
  <c r="D43" i="1"/>
  <c r="G43" i="1"/>
  <c r="I43" i="1"/>
  <c r="J43" i="1"/>
  <c r="J46" i="1"/>
  <c r="J47" i="1"/>
  <c r="D48" i="1"/>
  <c r="D49" i="1"/>
  <c r="G49" i="1"/>
  <c r="I49" i="1"/>
  <c r="J50" i="1"/>
  <c r="D51" i="1"/>
  <c r="G51" i="1"/>
  <c r="I51" i="1"/>
  <c r="J51" i="1"/>
  <c r="G53" i="1"/>
  <c r="I53" i="1"/>
  <c r="G54" i="1"/>
  <c r="I54" i="1"/>
  <c r="J54" i="1"/>
  <c r="G55" i="1"/>
  <c r="I55" i="1"/>
  <c r="J55" i="1"/>
  <c r="D56" i="1"/>
  <c r="D57" i="1"/>
  <c r="G57" i="1"/>
  <c r="I57" i="1"/>
  <c r="J58" i="1"/>
  <c r="D59" i="1"/>
  <c r="G59" i="1"/>
  <c r="I59" i="1"/>
  <c r="J59" i="1"/>
  <c r="D60" i="1"/>
  <c r="G61" i="1"/>
  <c r="I61" i="1"/>
  <c r="J62" i="1"/>
  <c r="G63" i="1"/>
  <c r="I63" i="1"/>
  <c r="J63" i="1"/>
  <c r="D64" i="1"/>
  <c r="D67" i="1"/>
  <c r="G67" i="1"/>
  <c r="I67" i="1"/>
  <c r="K67" i="1"/>
  <c r="L67" i="1"/>
  <c r="J67" i="1"/>
  <c r="D68" i="1"/>
  <c r="D69" i="1"/>
  <c r="G69" i="1"/>
  <c r="I69" i="1"/>
  <c r="J70" i="1"/>
  <c r="G71" i="1"/>
  <c r="I71" i="1"/>
  <c r="J71" i="1"/>
  <c r="D72" i="1"/>
  <c r="J74" i="1"/>
  <c r="D75" i="1"/>
  <c r="G75" i="1"/>
  <c r="I75" i="1"/>
  <c r="J75" i="1"/>
  <c r="D76" i="1"/>
  <c r="G77" i="1"/>
  <c r="I77" i="1"/>
  <c r="D78" i="1"/>
  <c r="G78" i="1"/>
  <c r="I78" i="1"/>
  <c r="D79" i="1"/>
  <c r="J79" i="1"/>
  <c r="D80" i="1"/>
  <c r="D81" i="1"/>
  <c r="D83" i="1"/>
  <c r="G83" i="1"/>
  <c r="I83" i="1"/>
  <c r="J83" i="1"/>
  <c r="D84" i="1"/>
  <c r="J86" i="1"/>
  <c r="D87" i="1"/>
  <c r="J87" i="1"/>
  <c r="D88" i="1"/>
  <c r="D89" i="1"/>
  <c r="J90" i="1"/>
  <c r="D91" i="1"/>
  <c r="J91" i="1"/>
  <c r="D92" i="1"/>
  <c r="G93" i="1"/>
  <c r="I93" i="1"/>
  <c r="G94" i="1"/>
  <c r="I94" i="1"/>
  <c r="J94" i="1"/>
  <c r="J95" i="1"/>
  <c r="D96" i="1"/>
  <c r="J98" i="1"/>
  <c r="D99" i="1"/>
  <c r="G99" i="1"/>
  <c r="I99" i="1"/>
  <c r="J99" i="1"/>
  <c r="D100" i="1"/>
  <c r="G101" i="1"/>
  <c r="I101" i="1"/>
  <c r="G102" i="1"/>
  <c r="I102" i="1"/>
  <c r="J103" i="1"/>
  <c r="D104" i="1"/>
  <c r="D107" i="1"/>
  <c r="G107" i="1"/>
  <c r="I107" i="1"/>
  <c r="J107" i="1"/>
  <c r="D108" i="1"/>
  <c r="D109" i="1"/>
  <c r="G109" i="1"/>
  <c r="I109" i="1"/>
  <c r="J110" i="1"/>
  <c r="J111" i="1"/>
  <c r="D112" i="1"/>
  <c r="D114" i="1"/>
  <c r="J114" i="1"/>
  <c r="D115" i="1"/>
  <c r="J115" i="1"/>
  <c r="G26" i="1"/>
  <c r="I26" i="1"/>
  <c r="G87" i="1"/>
  <c r="I87" i="1"/>
  <c r="G115" i="1"/>
  <c r="I115" i="1"/>
  <c r="G91" i="1"/>
  <c r="I91" i="1"/>
  <c r="G62" i="1"/>
  <c r="I62" i="1"/>
  <c r="K62" i="1"/>
  <c r="L62" i="1"/>
  <c r="G46" i="1"/>
  <c r="I46" i="1"/>
  <c r="G38" i="1"/>
  <c r="I38" i="1"/>
  <c r="G27" i="1"/>
  <c r="I27" i="1"/>
  <c r="G103" i="1"/>
  <c r="I103" i="1"/>
  <c r="G95" i="1"/>
  <c r="I95" i="1"/>
  <c r="G37" i="1"/>
  <c r="I37" i="1"/>
  <c r="G29" i="1"/>
  <c r="I29" i="1"/>
  <c r="G23" i="1"/>
  <c r="I23" i="1"/>
  <c r="G111" i="1"/>
  <c r="I111" i="1"/>
  <c r="G90" i="1"/>
  <c r="I90" i="1"/>
  <c r="G58" i="1"/>
  <c r="I58" i="1"/>
  <c r="G50" i="1"/>
  <c r="I50" i="1"/>
  <c r="G105" i="1"/>
  <c r="I105" i="1"/>
  <c r="G47" i="1"/>
  <c r="I47" i="1"/>
  <c r="G39" i="1"/>
  <c r="I39" i="1"/>
  <c r="K96" i="1"/>
  <c r="L96" i="1"/>
  <c r="K113" i="1"/>
  <c r="L113" i="1"/>
  <c r="K29" i="1"/>
  <c r="L29" i="1"/>
  <c r="K83" i="1"/>
  <c r="L83" i="1"/>
  <c r="K105" i="1"/>
  <c r="L105" i="1"/>
  <c r="K64" i="1"/>
  <c r="L64" i="1"/>
  <c r="K25" i="1"/>
  <c r="L25" i="1"/>
  <c r="K94" i="1"/>
  <c r="L94" i="1"/>
  <c r="K100" i="1"/>
  <c r="L100" i="1"/>
  <c r="K90" i="1"/>
  <c r="L90" i="1"/>
  <c r="K99" i="1"/>
  <c r="L99" i="1"/>
  <c r="K65" i="1"/>
  <c r="L65" i="1"/>
  <c r="K39" i="1"/>
  <c r="L39" i="1"/>
  <c r="K110" i="1"/>
  <c r="L110" i="1"/>
  <c r="K50" i="1"/>
  <c r="L50" i="1"/>
  <c r="K38" i="1"/>
  <c r="L38" i="1"/>
  <c r="K24" i="1"/>
  <c r="L24" i="1"/>
  <c r="K61" i="1"/>
  <c r="L61" i="1"/>
  <c r="K58" i="1"/>
  <c r="L58" i="1"/>
  <c r="K37" i="1"/>
  <c r="L37" i="1"/>
  <c r="K46" i="1"/>
  <c r="L46" i="1"/>
  <c r="K75" i="1"/>
  <c r="L75" i="1"/>
  <c r="K40" i="1"/>
  <c r="L40" i="1"/>
  <c r="K72" i="1"/>
  <c r="L72" i="1"/>
  <c r="K111" i="1"/>
  <c r="L111" i="1"/>
  <c r="K115" i="1"/>
  <c r="L115" i="1"/>
  <c r="K85" i="1"/>
  <c r="L85" i="1"/>
  <c r="K63" i="1"/>
  <c r="L63" i="1"/>
  <c r="K22" i="1"/>
  <c r="L22" i="1"/>
  <c r="K21" i="1"/>
  <c r="L21" i="1"/>
  <c r="K32" i="1"/>
  <c r="L32" i="1"/>
  <c r="K52" i="1"/>
  <c r="L52" i="1"/>
  <c r="K74" i="1"/>
  <c r="L74" i="1"/>
  <c r="K114" i="1"/>
  <c r="L114" i="1"/>
  <c r="K82" i="1"/>
  <c r="L82" i="1"/>
  <c r="K107" i="1"/>
  <c r="L107" i="1"/>
  <c r="K30" i="1"/>
  <c r="L30" i="1"/>
  <c r="K48" i="1"/>
  <c r="L48" i="1"/>
  <c r="K98" i="1"/>
  <c r="L98" i="1"/>
  <c r="K91" i="1"/>
  <c r="L91" i="1"/>
  <c r="K51" i="1"/>
  <c r="L51" i="1"/>
  <c r="K26" i="1"/>
  <c r="L26" i="1"/>
  <c r="K97" i="1"/>
  <c r="L97" i="1"/>
  <c r="K55" i="1"/>
  <c r="L55" i="1"/>
  <c r="K70" i="1"/>
  <c r="L70" i="1"/>
  <c r="K109" i="1"/>
  <c r="L109" i="1"/>
  <c r="K87" i="1"/>
  <c r="L87" i="1"/>
  <c r="K81" i="1"/>
  <c r="L81" i="1"/>
  <c r="K77" i="1"/>
  <c r="L77" i="1"/>
  <c r="K69" i="1"/>
  <c r="L69" i="1"/>
  <c r="K73" i="1"/>
  <c r="L73" i="1"/>
  <c r="K71" i="1"/>
  <c r="L71" i="1"/>
  <c r="K41" i="1"/>
  <c r="L41" i="1"/>
  <c r="K34" i="1"/>
  <c r="L34" i="1"/>
  <c r="K36" i="1"/>
  <c r="L36" i="1"/>
  <c r="K86" i="1"/>
  <c r="L86" i="1"/>
  <c r="K66" i="1"/>
  <c r="L66" i="1"/>
  <c r="K53" i="1"/>
  <c r="L53" i="1"/>
  <c r="K49" i="1"/>
  <c r="L49" i="1"/>
  <c r="K43" i="1"/>
  <c r="L43" i="1"/>
  <c r="K68" i="1"/>
  <c r="L68" i="1"/>
  <c r="K76" i="1"/>
  <c r="L76" i="1"/>
  <c r="K104" i="1"/>
  <c r="L104" i="1"/>
  <c r="K27" i="1"/>
  <c r="L27" i="1"/>
  <c r="K42" i="1"/>
  <c r="L42" i="1"/>
  <c r="K45" i="1"/>
  <c r="L45" i="1"/>
  <c r="K56" i="1"/>
  <c r="L56" i="1"/>
  <c r="K92" i="1"/>
  <c r="L92" i="1"/>
  <c r="K28" i="1"/>
  <c r="L28" i="1"/>
  <c r="K47" i="1"/>
  <c r="L47" i="1"/>
  <c r="K54" i="1"/>
  <c r="L54" i="1"/>
  <c r="K103" i="1"/>
  <c r="L103" i="1"/>
  <c r="K101" i="1"/>
  <c r="L101" i="1"/>
  <c r="K89" i="1"/>
  <c r="L89" i="1"/>
  <c r="K78" i="1"/>
  <c r="L78" i="1"/>
  <c r="K57" i="1"/>
  <c r="L57" i="1"/>
  <c r="K88" i="1"/>
  <c r="L88" i="1"/>
  <c r="K20" i="1"/>
  <c r="L20" i="1"/>
  <c r="K60" i="1"/>
  <c r="L60" i="1"/>
  <c r="K108" i="1"/>
  <c r="L108" i="1"/>
  <c r="K102" i="1"/>
  <c r="L102" i="1"/>
  <c r="K106" i="1"/>
  <c r="L106" i="1"/>
  <c r="K93" i="1"/>
  <c r="L93" i="1"/>
  <c r="K79" i="1"/>
  <c r="L79" i="1"/>
  <c r="K80" i="1"/>
  <c r="L80" i="1"/>
  <c r="K33" i="1"/>
  <c r="L33" i="1"/>
  <c r="K44" i="1"/>
  <c r="L44" i="1"/>
  <c r="K112" i="1"/>
  <c r="L112" i="1"/>
  <c r="K84" i="1"/>
  <c r="L84" i="1"/>
  <c r="K31" i="1"/>
  <c r="L31" i="1"/>
  <c r="K95" i="1"/>
  <c r="L95" i="1"/>
  <c r="K59" i="1"/>
  <c r="L59" i="1"/>
  <c r="K35" i="1"/>
  <c r="L35" i="1"/>
  <c r="K23" i="1"/>
  <c r="L23" i="1"/>
</calcChain>
</file>

<file path=xl/sharedStrings.xml><?xml version="1.0" encoding="utf-8"?>
<sst xmlns="http://schemas.openxmlformats.org/spreadsheetml/2006/main" count="154" uniqueCount="149">
  <si>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</si>
  <si>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</si>
  <si>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</si>
  <si>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</si>
  <si>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</si>
  <si>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</si>
  <si>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</si>
  <si>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</si>
  <si>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</si>
  <si>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</si>
  <si>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</si>
  <si>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</si>
  <si>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</si>
  <si>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</si>
  <si>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</si>
  <si>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</si>
  <si>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</si>
  <si>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</si>
  <si>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</si>
  <si>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</si>
  <si>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</si>
  <si>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</si>
  <si>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</si>
  <si>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</si>
  <si>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</si>
  <si>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</si>
  <si>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</si>
  <si>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</si>
  <si>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</si>
  <si>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</si>
  <si>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</si>
  <si>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</si>
  <si>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</si>
  <si>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</si>
  <si>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</si>
  <si>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</si>
  <si>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</si>
  <si>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</si>
  <si>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</si>
  <si>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</si>
  <si>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</si>
  <si>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</si>
  <si>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</si>
  <si>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</si>
  <si>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</si>
  <si>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</si>
  <si>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</si>
  <si>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</si>
  <si>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</si>
  <si>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</si>
  <si>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</si>
  <si>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</si>
  <si>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</si>
  <si>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</si>
  <si>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</si>
  <si>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</si>
  <si>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</si>
  <si>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</si>
  <si>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</si>
  <si>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</si>
  <si>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</si>
  <si>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</si>
  <si>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</si>
  <si>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</si>
  <si>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</si>
  <si>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</si>
  <si>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</si>
  <si>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</si>
  <si>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</si>
  <si>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</si>
  <si>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</si>
  <si>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</si>
  <si>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</si>
  <si>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</si>
  <si>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</si>
  <si>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</si>
  <si>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</si>
  <si>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</si>
  <si>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</si>
  <si>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</si>
  <si>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</si>
  <si>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</si>
  <si>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</si>
  <si>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</si>
  <si>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</si>
  <si>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</si>
  <si>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</si>
  <si>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</si>
  <si>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</si>
  <si>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</si>
  <si>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</si>
  <si>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</si>
  <si>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Advertising</t>
  </si>
  <si>
    <t>Aerospace/Defense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</si>
  <si>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</si>
  <si>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</si>
  <si>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</si>
  <si>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</si>
  <si>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Basis Spread</t>
  </si>
  <si>
    <t>Risk Premium to Use for Equity =</t>
  </si>
  <si>
    <t>Global Default Spread to add to cost of debt =</t>
  </si>
  <si>
    <t>Do you want to use the marginal tax rate for cost of debt?</t>
  </si>
  <si>
    <t>Yes</t>
  </si>
  <si>
    <t>If yes, enter the marginal tax rate to use</t>
  </si>
  <si>
    <t>Industry Name</t>
  </si>
  <si>
    <t>Number of Firms</t>
  </si>
  <si>
    <t>Beta</t>
  </si>
  <si>
    <t>Cost of Equity</t>
  </si>
  <si>
    <t>E/(D+E)</t>
  </si>
  <si>
    <t>Std Dev in Stock</t>
  </si>
  <si>
    <t>Cost of Debt</t>
  </si>
  <si>
    <t>Tax Rate</t>
  </si>
  <si>
    <t>After-tax Cost of Debt</t>
  </si>
  <si>
    <t>D/(D+E)</t>
  </si>
  <si>
    <t>Cost of Capital</t>
  </si>
  <si>
    <t>What is this data?</t>
  </si>
  <si>
    <t>US companies</t>
  </si>
  <si>
    <t>Cost of equity and capital (updateable)</t>
  </si>
  <si>
    <t>Publishing &amp; Newspapers</t>
  </si>
  <si>
    <t>Cost of Capital (Local Currency)</t>
  </si>
  <si>
    <t>These costs of capital are in US$. To convert to a different currency, please enter</t>
  </si>
  <si>
    <t>Expected inflation rate in local currency =</t>
  </si>
  <si>
    <t>Expected inflation rate in US $ =</t>
  </si>
  <si>
    <t>Total Market (without financials)</t>
  </si>
  <si>
    <t>Total Market</t>
  </si>
  <si>
    <t>End Game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</si>
  <si>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</si>
  <si>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</si>
  <si>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</si>
  <si>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</si>
  <si>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</si>
  <si>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</si>
  <si>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</si>
  <si>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</si>
  <si>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Required return on equity, given equity risk (beta).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</si>
  <si>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</si>
  <si>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To estimate the hurdle rate (required return) on both equity and overall capital invested for firms.</t>
  </si>
  <si>
    <t>Total Debt (including lease debt)/ (Total Debt (including lease debt)+ Market Cap), aggregated across all firms in group, with all numbers other than market cap coming from most recent balance sheet; market cap is as of last day of the most recent year.</t>
  </si>
  <si>
    <t>Cost of debt</t>
  </si>
  <si>
    <t>Pre-tax cost of borrowing for sector, estimated based upon the standard deviation of equity.</t>
  </si>
  <si>
    <t>This is an approximation, but the alternatives are not attractive. I could estimate the average cost of debt across firms in the group, but many of them are unrated and there are outliers.</t>
  </si>
  <si>
    <t>Interest saves you taxes, at the margin.</t>
  </si>
  <si>
    <t>Measure of debt used, as a proportion of overall funding (based upon market value)</t>
  </si>
  <si>
    <t>Cost of Capital (local currency)</t>
  </si>
  <si>
    <t>Pre-tax cost of borrowing  (1- Marginal tax rate), in US $</t>
  </si>
  <si>
    <t>Risk free Rate + Beta * Equity Risk Premium, in US $</t>
  </si>
  <si>
    <t>You can convert the $ cost of capital for a sector into any other currency, if you can estimate an expected inflation rate for the local currency.</t>
  </si>
  <si>
    <t>Required return on invested capital.</t>
  </si>
  <si>
    <t>Required return on invested capital, converted into local currency.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</si>
</sst>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Calibri"/>
      <family val="2"/>
      <scheme val="minor"/>
    </font>
    <font>
      <b/>
      <i/>
      <sz val="9"/>
      <name val="Geneva"/>
      <family val="2"/>
      <charset val="1"/>
    </font>
    <font>
      <sz val="9"/>
      <name val="Geneva"/>
      <family val="2"/>
      <charset val="1"/>
    </font>
    <font>
      <i/>
      <sz val="9"/>
      <name val="Geneva"/>
      <family val="2"/>
      <charset val="1"/>
    </font>
    <font>
      <b/>
      <sz val="10"/>
      <name val="Verdana"/>
      <family val="2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b/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F30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10" fillId="0" borderId="0" xfId="0" applyFont="1"/>
    <xf numFmtId="0" fontId="1" fillId="0" borderId="0" xfId="0" applyFont="1"/>
    <xf numFmtId="0" fontId="2" fillId="0" borderId="0" xfId="0" applyFont="1"/>
    <xf numFmtId="10" fontId="2" fillId="2" borderId="1" xfId="0" applyNumberFormat="1" applyFont="1" applyFill="1" applyBorder="1"/>
    <xf numFmtId="10" fontId="2" fillId="2" borderId="2" xfId="0" applyNumberFormat="1" applyFont="1" applyFill="1" applyBorder="1"/>
    <xf numFmtId="10" fontId="2" fillId="3" borderId="1" xfId="0" applyNumberFormat="1" applyFont="1" applyFill="1" applyBorder="1"/>
    <xf numFmtId="0" fontId="2" fillId="2" borderId="3" xfId="0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0" xfId="0" applyFont="1"/>
    <xf numFmtId="10" fontId="8" fillId="0" borderId="1" xfId="2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10" fillId="0" borderId="7" xfId="2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10" fontId="10" fillId="0" borderId="8" xfId="2" applyNumberFormat="1" applyFont="1" applyBorder="1" applyAlignment="1">
      <alignment horizontal="center"/>
    </xf>
    <xf numFmtId="10" fontId="8" fillId="0" borderId="1" xfId="2" applyNumberFormat="1" applyFont="1" applyBorder="1" applyAlignment="1">
      <alignment horizontal="center"/>
    </xf>
    <xf numFmtId="0" fontId="13" fillId="4" borderId="9" xfId="0" applyFont="1" applyFill="1" applyBorder="1"/>
    <xf numFmtId="0" fontId="13" fillId="4" borderId="10" xfId="0" applyFont="1" applyFill="1" applyBorder="1"/>
    <xf numFmtId="0" fontId="13" fillId="4" borderId="11" xfId="0" applyFont="1" applyFill="1" applyBorder="1"/>
    <xf numFmtId="10" fontId="4" fillId="0" borderId="1" xfId="2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/>
    <xf numFmtId="10" fontId="10" fillId="0" borderId="1" xfId="2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10" fontId="10" fillId="0" borderId="3" xfId="2" applyNumberFormat="1" applyFont="1" applyBorder="1" applyAlignment="1">
      <alignment horizontal="center"/>
    </xf>
    <xf numFmtId="0" fontId="14" fillId="0" borderId="12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0" fillId="0" borderId="1" xfId="0" applyNumberFormat="1" applyBorder="1"/>
    <xf numFmtId="10" fontId="4" fillId="0" borderId="1" xfId="0" applyNumberFormat="1" applyFont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10" fontId="15" fillId="3" borderId="1" xfId="0" applyNumberFormat="1" applyFont="1" applyFill="1" applyBorder="1"/>
    <xf numFmtId="0" fontId="5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5" fillId="0" borderId="1" xfId="0" applyFont="1" applyBorder="1" applyAlignment="1">
      <alignment horizontal="center"/>
    </xf>
    <xf numFmtId="10" fontId="8" fillId="0" borderId="1" xfId="2" applyNumberFormat="1" applyFont="1" applyBorder="1" applyAlignment="1">
      <alignment horizontal="center"/>
    </xf>
    <xf numFmtId="0" fontId="14" fillId="0" borderId="13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4" borderId="14" xfId="1" applyFill="1" applyBorder="1" applyAlignment="1">
      <alignment horizontal="left"/>
    </xf>
    <xf numFmtId="0" fontId="9" fillId="4" borderId="15" xfId="1" applyFill="1" applyBorder="1" applyAlignment="1">
      <alignment horizontal="left"/>
    </xf>
    <xf numFmtId="0" fontId="9" fillId="4" borderId="20" xfId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0" fontId="16" fillId="4" borderId="16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6" fillId="4" borderId="21" xfId="0" applyFont="1" applyFill="1" applyBorder="1" applyAlignment="1">
      <alignment horizontal="left"/>
    </xf>
    <xf numFmtId="0" fontId="9" fillId="5" borderId="0" xfId="1" applyFill="1" applyAlignment="1">
      <alignment horizontal="center" vertical="top" wrapText="1"/>
    </xf>
    <xf numFmtId="15" fontId="17" fillId="4" borderId="18" xfId="0" applyNumberFormat="1" applyFont="1" applyFill="1" applyBorder="1" applyAlignment="1">
      <alignment horizontal="left"/>
    </xf>
    <xf numFmtId="15" fontId="17" fillId="4" borderId="19" xfId="0" applyNumberFormat="1" applyFont="1" applyFill="1" applyBorder="1" applyAlignment="1">
      <alignment horizontal="left"/>
    </xf>
    <xf numFmtId="15" fontId="17" fillId="4" borderId="22" xfId="0" applyNumberFormat="1" applyFont="1" applyFill="1" applyBorder="1" applyAlignment="1">
      <alignment horizontal="left"/>
    </xf>
    <xf numFmtId="0" fontId="9" fillId="4" borderId="3" xfId="1" applyFill="1" applyBorder="1" applyAlignment="1">
      <alignment horizontal="left"/>
    </xf>
    <xf numFmtId="0" fontId="9" fillId="4" borderId="16" xfId="1" applyFill="1" applyBorder="1" applyAlignment="1">
      <alignment horizontal="left"/>
    </xf>
    <xf numFmtId="0" fontId="9" fillId="4" borderId="21" xfId="1" applyFill="1" applyBorder="1" applyAlignment="1">
      <alignment horizontal="left"/>
    </xf>
    <xf numFmtId="15" fontId="9" fillId="4" borderId="3" xfId="1" applyNumberFormat="1" applyFill="1" applyBorder="1" applyAlignment="1">
      <alignment horizontal="left"/>
    </xf>
    <xf numFmtId="15" fontId="9" fillId="4" borderId="16" xfId="1" applyNumberFormat="1" applyFill="1" applyBorder="1" applyAlignment="1">
      <alignment horizontal="left"/>
    </xf>
    <xf numFmtId="15" fontId="9" fillId="4" borderId="21" xfId="1" applyNumberFormat="1" applyFill="1" applyBorder="1" applyAlignment="1">
      <alignment horizontal="left"/>
    </xf>
    <xf numFmtId="0" fontId="9" fillId="4" borderId="3" xfId="1" applyFill="1" applyBorder="1"/>
    <xf numFmtId="0" fontId="9" fillId="4" borderId="16" xfId="1" applyFill="1" applyBorder="1"/>
    <xf numFmtId="0" fontId="9" fillId="4" borderId="21" xfId="1" applyFill="1" applyBorder="1"/>
  </cellXfs>
  <cellStyles count="3">
    <cellStyle name="Hyperlink" xfId="1" builtinId="8"/>
    <cellStyle name="Normal" xfId="0" builtinId="0"/>
    <cellStyle name="Percent" xfId="2" builtinId="5"/>
  </cellStyles>
  <dxfs count="16"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L115" totalsRowShown="0" headerRowDxfId="3" dataDxfId="2" headerRowBorderDxfId="0" tableBorderDxfId="1">
  <autoFilter ref="A19:L115"/>
  <tableColumns count="12">
    <tableColumn id="1" name="Industry Name" dataDxfId="15"/>
    <tableColumn id="2" name="Number of Firms" dataDxfId="14"/>
    <tableColumn id="3" name="Beta" dataDxfId="13"/>
    <tableColumn id="4" name="Cost of Equity" dataDxfId="12" dataCellStyle="Percent"/>
    <tableColumn id="5" name="E/(D+E)" dataDxfId="11" dataCellStyle="Percent"/>
    <tableColumn id="6" name="Std Dev in Stock" dataDxfId="10" dataCellStyle="Percent"/>
    <tableColumn id="7" name="Cost of Debt" dataDxfId="9"/>
    <tableColumn id="8" name="Tax Rate" dataDxfId="8"/>
    <tableColumn id="9" name="After-tax Cost of Debt" dataDxfId="7" dataCellStyle="Percent"/>
    <tableColumn id="10" name="D/(D+E)" dataDxfId="6"/>
    <tableColumn id="11" name="Cost of Capital" dataDxfId="5" dataCellStyle="Percent"/>
    <tableColumn id="12" name="Cost of Capital (Local Currency)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7" sqref="C7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8.600000000000001" thickBot="1">
      <c r="A1" s="29" t="s">
        <v>125</v>
      </c>
      <c r="B1" s="47" t="s">
        <v>136</v>
      </c>
      <c r="C1" s="48"/>
    </row>
    <row r="3" spans="1:3">
      <c r="A3" s="30" t="s">
        <v>126</v>
      </c>
      <c r="B3" s="30" t="s">
        <v>127</v>
      </c>
      <c r="C3" s="31" t="s">
        <v>128</v>
      </c>
    </row>
    <row r="4" spans="1:3">
      <c r="A4" s="32" t="s">
        <v>129</v>
      </c>
      <c r="B4" s="33" t="s">
        <v>130</v>
      </c>
      <c r="C4" s="34" t="s">
        <v>131</v>
      </c>
    </row>
    <row r="5" spans="1:3">
      <c r="A5" s="32" t="s">
        <v>106</v>
      </c>
      <c r="B5" s="34" t="s">
        <v>132</v>
      </c>
      <c r="C5" s="34" t="s">
        <v>133</v>
      </c>
    </row>
    <row r="6" spans="1:3">
      <c r="A6" s="32" t="s">
        <v>107</v>
      </c>
      <c r="B6" s="34" t="s">
        <v>145</v>
      </c>
      <c r="C6" s="34" t="s">
        <v>134</v>
      </c>
    </row>
    <row r="7" spans="1:3" ht="62.4">
      <c r="A7" s="32" t="s">
        <v>113</v>
      </c>
      <c r="B7" s="34" t="s">
        <v>137</v>
      </c>
      <c r="C7" s="34" t="s">
        <v>142</v>
      </c>
    </row>
    <row r="8" spans="1:3" ht="31.2">
      <c r="A8" s="32" t="s">
        <v>138</v>
      </c>
      <c r="B8" s="34" t="s">
        <v>139</v>
      </c>
      <c r="C8" s="34" t="s">
        <v>140</v>
      </c>
    </row>
    <row r="9" spans="1:3">
      <c r="A9" s="32" t="s">
        <v>112</v>
      </c>
      <c r="B9" s="34" t="s">
        <v>144</v>
      </c>
      <c r="C9" s="34" t="s">
        <v>141</v>
      </c>
    </row>
    <row r="10" spans="1:3" ht="62.4">
      <c r="A10" s="32" t="s">
        <v>114</v>
      </c>
      <c r="B10" s="34" t="s">
        <v>135</v>
      </c>
      <c r="C10" s="34" t="s">
        <v>147</v>
      </c>
    </row>
    <row r="11" spans="1:3" ht="46.8">
      <c r="A11" s="32" t="s">
        <v>143</v>
      </c>
      <c r="B11" s="34" t="s">
        <v>146</v>
      </c>
      <c r="C11" s="34" t="s">
        <v>148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topLeftCell="A4" workbookViewId="0">
      <selection activeCell="B10" sqref="B10"/>
    </sheetView>
  </sheetViews>
  <sheetFormatPr defaultRowHeight="15.6"/>
  <cols>
    <col min="1" max="1" width="33.19921875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5.796875" customWidth="1"/>
    <col min="7" max="7" width="13" customWidth="1"/>
    <col min="8" max="8" width="11.19921875" customWidth="1"/>
    <col min="9" max="9" width="20.296875" customWidth="1"/>
    <col min="10" max="10" width="11.19921875" customWidth="1"/>
    <col min="11" max="11" width="20.296875" bestFit="1" customWidth="1"/>
    <col min="12" max="256" width="11.19921875" customWidth="1"/>
  </cols>
  <sheetData>
    <row r="1" spans="1:11">
      <c r="A1" s="20" t="s">
        <v>0</v>
      </c>
      <c r="B1" s="57">
        <v>44931</v>
      </c>
      <c r="C1" s="58"/>
      <c r="D1" s="58"/>
      <c r="E1" s="58"/>
      <c r="F1" s="58"/>
      <c r="G1" s="59"/>
    </row>
    <row r="2" spans="1:11">
      <c r="A2" s="21"/>
      <c r="B2" s="60"/>
      <c r="C2" s="61"/>
      <c r="D2" s="61"/>
      <c r="E2" s="61"/>
      <c r="F2" s="61"/>
      <c r="G2" s="62"/>
      <c r="I2" s="56"/>
    </row>
    <row r="3" spans="1:11">
      <c r="A3" s="21" t="s">
        <v>115</v>
      </c>
      <c r="B3" s="52" t="s">
        <v>117</v>
      </c>
      <c r="C3" s="53"/>
      <c r="D3" s="53"/>
      <c r="E3" s="54"/>
      <c r="F3" s="52" t="s">
        <v>116</v>
      </c>
      <c r="G3" s="55"/>
      <c r="H3" s="10"/>
      <c r="I3" s="56"/>
      <c r="J3" s="10"/>
    </row>
    <row r="4" spans="1:11">
      <c r="A4" s="21"/>
      <c r="B4" s="63"/>
      <c r="C4" s="64"/>
      <c r="D4" s="64"/>
      <c r="E4" s="64"/>
      <c r="F4" s="64"/>
      <c r="G4" s="65"/>
      <c r="I4" s="56"/>
    </row>
    <row r="5" spans="1:11">
      <c r="A5" s="21"/>
      <c r="B5" s="66"/>
      <c r="C5" s="67"/>
      <c r="D5" s="67"/>
      <c r="E5" s="67"/>
      <c r="F5" s="67"/>
      <c r="G5" s="68"/>
      <c r="I5" s="56"/>
    </row>
    <row r="6" spans="1:11" s="1" customFormat="1">
      <c r="A6" s="21"/>
      <c r="B6" s="60"/>
      <c r="C6" s="61"/>
      <c r="D6" s="61"/>
      <c r="E6" s="61"/>
      <c r="F6" s="61"/>
      <c r="G6" s="62"/>
      <c r="I6" s="56"/>
    </row>
    <row r="7" spans="1:11" ht="16.2" thickBot="1">
      <c r="A7" s="22"/>
      <c r="B7" s="49"/>
      <c r="C7" s="50"/>
      <c r="D7" s="50"/>
      <c r="E7" s="50"/>
      <c r="F7" s="50"/>
      <c r="G7" s="51"/>
    </row>
    <row r="8" spans="1:11">
      <c r="A8" s="2" t="s">
        <v>94</v>
      </c>
      <c r="B8" s="2"/>
      <c r="C8" s="2"/>
      <c r="D8" s="2"/>
      <c r="E8" s="3"/>
      <c r="F8" s="3"/>
      <c r="G8" s="3" t="s">
        <v>95</v>
      </c>
      <c r="H8" s="3"/>
      <c r="I8" s="3"/>
      <c r="J8" s="3"/>
      <c r="K8" s="3"/>
    </row>
    <row r="9" spans="1:11">
      <c r="A9" s="3" t="s">
        <v>96</v>
      </c>
      <c r="B9" s="3"/>
      <c r="C9" s="3"/>
      <c r="D9" s="4">
        <v>3.8800000000000001E-2</v>
      </c>
      <c r="E9" s="3"/>
      <c r="F9" s="3"/>
      <c r="G9" s="9" t="s">
        <v>97</v>
      </c>
      <c r="H9" s="9"/>
      <c r="I9" s="9" t="s">
        <v>98</v>
      </c>
      <c r="J9" s="3"/>
      <c r="K9" s="3"/>
    </row>
    <row r="10" spans="1:11">
      <c r="A10" s="3" t="s">
        <v>99</v>
      </c>
      <c r="B10" s="3"/>
      <c r="C10" s="3"/>
      <c r="D10" s="5">
        <v>5.9400000000000001E-2</v>
      </c>
      <c r="E10" s="3"/>
      <c r="F10" s="3"/>
      <c r="G10" s="37">
        <v>0</v>
      </c>
      <c r="H10" s="38">
        <v>0.25</v>
      </c>
      <c r="I10" s="39">
        <v>8.5000000000000006E-3</v>
      </c>
      <c r="J10" s="3"/>
      <c r="K10" s="3"/>
    </row>
    <row r="11" spans="1:11">
      <c r="A11" s="3" t="s">
        <v>100</v>
      </c>
      <c r="B11" s="3"/>
      <c r="C11" s="3"/>
      <c r="D11" s="6">
        <v>0</v>
      </c>
      <c r="E11" s="3"/>
      <c r="F11" s="3"/>
      <c r="G11" s="37">
        <v>0.25000099999999997</v>
      </c>
      <c r="H11" s="38">
        <v>0.5</v>
      </c>
      <c r="I11" s="39">
        <v>1.6199999999999999E-2</v>
      </c>
      <c r="J11" s="3"/>
      <c r="K11" s="3"/>
    </row>
    <row r="12" spans="1:11">
      <c r="A12" s="3" t="s">
        <v>101</v>
      </c>
      <c r="B12" s="3"/>
      <c r="C12" s="3"/>
      <c r="D12" s="3"/>
      <c r="E12" s="3"/>
      <c r="F12" s="7" t="s">
        <v>102</v>
      </c>
      <c r="G12" s="37">
        <v>0.50000100000000003</v>
      </c>
      <c r="H12" s="38">
        <v>0.65</v>
      </c>
      <c r="I12" s="39">
        <v>0.02</v>
      </c>
      <c r="J12" s="3"/>
      <c r="K12" s="3"/>
    </row>
    <row r="13" spans="1:11">
      <c r="A13" s="3" t="s">
        <v>103</v>
      </c>
      <c r="B13" s="3"/>
      <c r="C13" s="3"/>
      <c r="D13" s="3"/>
      <c r="E13" s="3"/>
      <c r="F13" s="8">
        <v>0.25</v>
      </c>
      <c r="G13" s="37">
        <v>0.65000100000000005</v>
      </c>
      <c r="H13" s="38">
        <v>0.8</v>
      </c>
      <c r="I13" s="39">
        <v>3.1300000000000001E-2</v>
      </c>
      <c r="J13" s="3"/>
      <c r="K13" s="3"/>
    </row>
    <row r="14" spans="1:11">
      <c r="A14" s="3"/>
      <c r="B14" s="3"/>
      <c r="C14" s="3"/>
      <c r="D14" s="3"/>
      <c r="E14" s="3"/>
      <c r="F14" s="3"/>
      <c r="G14" s="37">
        <v>0.80000099999999996</v>
      </c>
      <c r="H14" s="38">
        <v>0.9</v>
      </c>
      <c r="I14" s="39">
        <v>5.2600000000000001E-2</v>
      </c>
      <c r="J14" s="3"/>
      <c r="K14" s="3"/>
    </row>
    <row r="15" spans="1:11">
      <c r="A15" s="25" t="s">
        <v>120</v>
      </c>
      <c r="B15" s="3"/>
      <c r="C15" s="3"/>
      <c r="D15" s="3"/>
      <c r="E15" s="3"/>
      <c r="F15" s="3"/>
      <c r="G15" s="37">
        <v>0.90000100000000005</v>
      </c>
      <c r="H15" s="38">
        <v>1</v>
      </c>
      <c r="I15" s="39">
        <v>7.3700000000000002E-2</v>
      </c>
      <c r="J15" s="3"/>
      <c r="K15" s="3"/>
    </row>
    <row r="16" spans="1:11">
      <c r="A16" s="3" t="s">
        <v>121</v>
      </c>
      <c r="B16" s="3"/>
      <c r="C16" s="6">
        <v>1.4999999999999999E-2</v>
      </c>
      <c r="D16" s="3"/>
      <c r="E16" s="3"/>
      <c r="F16" s="3"/>
      <c r="G16" s="37">
        <v>1.0000009999999999</v>
      </c>
      <c r="H16" s="38">
        <v>10</v>
      </c>
      <c r="I16" s="39">
        <v>0.1157</v>
      </c>
      <c r="J16" s="3"/>
      <c r="K16" s="3"/>
    </row>
    <row r="17" spans="1:12">
      <c r="A17" s="3" t="s">
        <v>122</v>
      </c>
      <c r="B17" s="3"/>
      <c r="C17" s="6">
        <v>1.4999999999999999E-2</v>
      </c>
      <c r="D17" s="3"/>
      <c r="E17" s="3"/>
      <c r="F17" s="3"/>
      <c r="G17" s="3"/>
      <c r="H17" s="3"/>
      <c r="I17" s="3"/>
      <c r="J17" s="3"/>
      <c r="K17" s="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2">
      <c r="A19" s="40" t="s">
        <v>104</v>
      </c>
      <c r="B19" s="40" t="s">
        <v>105</v>
      </c>
      <c r="C19" s="40" t="s">
        <v>106</v>
      </c>
      <c r="D19" s="14" t="s">
        <v>107</v>
      </c>
      <c r="E19" s="45" t="s">
        <v>108</v>
      </c>
      <c r="F19" s="45" t="s">
        <v>109</v>
      </c>
      <c r="G19" s="14" t="s">
        <v>110</v>
      </c>
      <c r="H19" s="40" t="s">
        <v>111</v>
      </c>
      <c r="I19" s="14" t="s">
        <v>112</v>
      </c>
      <c r="J19" s="14" t="s">
        <v>113</v>
      </c>
      <c r="K19" s="15" t="s">
        <v>114</v>
      </c>
      <c r="L19" s="24" t="s">
        <v>119</v>
      </c>
    </row>
    <row r="20" spans="1:12">
      <c r="A20" s="41" t="s">
        <v>92</v>
      </c>
      <c r="B20" s="41">
        <v>58</v>
      </c>
      <c r="C20" s="42">
        <v>1.6317380595347237</v>
      </c>
      <c r="D20" s="11">
        <f>$D$9+C20*$D$10</f>
        <v>0.13572524073636261</v>
      </c>
      <c r="E20" s="46">
        <v>0.68970775749862412</v>
      </c>
      <c r="F20" s="46">
        <v>0.52722114455333013</v>
      </c>
      <c r="G20" s="12">
        <f>$D$9+VLOOKUP(F20,$G$10:$I$16,3)+$D$11</f>
        <v>5.8800000000000005E-2</v>
      </c>
      <c r="H20" s="35">
        <v>6.3905088196058474E-2</v>
      </c>
      <c r="I20" s="11">
        <f>IF($F$12="Yes",G20*(1-$F$13),G20*(1-H20))</f>
        <v>4.41E-2</v>
      </c>
      <c r="J20" s="12">
        <f>1-E20</f>
        <v>0.31029224250137588</v>
      </c>
      <c r="K20" s="13">
        <f>D20*(1-J20)+I20*J20</f>
        <v>0.10729463931854823</v>
      </c>
      <c r="L20" s="19">
        <f t="shared" ref="L20:L51" si="0">(1+K20)*((1+$C$16)/(1+$C$17))-1</f>
        <v>0.10729463931854832</v>
      </c>
    </row>
    <row r="21" spans="1:12">
      <c r="A21" s="41" t="s">
        <v>93</v>
      </c>
      <c r="B21" s="41">
        <v>77</v>
      </c>
      <c r="C21" s="42">
        <v>1.4141822802591859</v>
      </c>
      <c r="D21" s="11">
        <f t="shared" ref="D21:D84" si="1">$D$9+C21*$D$10</f>
        <v>0.12280242744739564</v>
      </c>
      <c r="E21" s="46">
        <v>0.79329116392848908</v>
      </c>
      <c r="F21" s="46">
        <v>0.3755554495377183</v>
      </c>
      <c r="G21" s="12">
        <f t="shared" ref="G21:G84" si="2">$D$9+VLOOKUP(F21,$G$10:$I$16,3)+$D$11</f>
        <v>5.5E-2</v>
      </c>
      <c r="H21" s="35">
        <v>8.602766440767734E-2</v>
      </c>
      <c r="I21" s="11">
        <f t="shared" ref="I21:I84" si="3">IF($F$12="Yes",G21*(1-$F$13),G21*(1-H21))</f>
        <v>4.1250000000000002E-2</v>
      </c>
      <c r="J21" s="12">
        <f t="shared" ref="J21:J84" si="4">1-E21</f>
        <v>0.20670883607151092</v>
      </c>
      <c r="K21" s="13">
        <f t="shared" ref="K21:K84" si="5">D21*(1-J21)+I21*J21</f>
        <v>0.10594482009093814</v>
      </c>
      <c r="L21" s="19">
        <f t="shared" si="0"/>
        <v>0.10594482009093809</v>
      </c>
    </row>
    <row r="22" spans="1:12">
      <c r="A22" s="41" t="s">
        <v>1</v>
      </c>
      <c r="B22" s="41">
        <v>21</v>
      </c>
      <c r="C22" s="42">
        <v>1.4159650876966507</v>
      </c>
      <c r="D22" s="11">
        <f t="shared" si="1"/>
        <v>0.12290832620918106</v>
      </c>
      <c r="E22" s="46">
        <v>0.34924204040289919</v>
      </c>
      <c r="F22" s="46">
        <v>0.37727498727802966</v>
      </c>
      <c r="G22" s="12">
        <f t="shared" si="2"/>
        <v>5.5E-2</v>
      </c>
      <c r="H22" s="35">
        <v>0.10471812677937932</v>
      </c>
      <c r="I22" s="11">
        <f t="shared" si="3"/>
        <v>4.1250000000000002E-2</v>
      </c>
      <c r="J22" s="12">
        <f t="shared" si="4"/>
        <v>0.65075795959710081</v>
      </c>
      <c r="K22" s="13">
        <f t="shared" si="5"/>
        <v>6.9768520461179928E-2</v>
      </c>
      <c r="L22" s="19">
        <f t="shared" si="0"/>
        <v>6.9768520461179984E-2</v>
      </c>
    </row>
    <row r="23" spans="1:12">
      <c r="A23" s="41" t="s">
        <v>2</v>
      </c>
      <c r="B23" s="41">
        <v>39</v>
      </c>
      <c r="C23" s="42">
        <v>1.3246974025641622</v>
      </c>
      <c r="D23" s="11">
        <f t="shared" si="1"/>
        <v>0.11748702571231125</v>
      </c>
      <c r="E23" s="46">
        <v>0.65975093040179111</v>
      </c>
      <c r="F23" s="46">
        <v>0.38508746928890447</v>
      </c>
      <c r="G23" s="12">
        <f t="shared" si="2"/>
        <v>5.5E-2</v>
      </c>
      <c r="H23" s="35">
        <v>0.12038118261958633</v>
      </c>
      <c r="I23" s="11">
        <f t="shared" si="3"/>
        <v>4.1250000000000002E-2</v>
      </c>
      <c r="J23" s="12">
        <f t="shared" si="4"/>
        <v>0.34024906959820889</v>
      </c>
      <c r="K23" s="13">
        <f t="shared" si="5"/>
        <v>9.1547448644762622E-2</v>
      </c>
      <c r="L23" s="19">
        <f t="shared" si="0"/>
        <v>9.1547448644762719E-2</v>
      </c>
    </row>
    <row r="24" spans="1:12">
      <c r="A24" s="41" t="s">
        <v>3</v>
      </c>
      <c r="B24" s="41">
        <v>31</v>
      </c>
      <c r="C24" s="42">
        <v>1.5405976750533805</v>
      </c>
      <c r="D24" s="11">
        <f t="shared" si="1"/>
        <v>0.13031150189817081</v>
      </c>
      <c r="E24" s="46">
        <v>0.66581892937104892</v>
      </c>
      <c r="F24" s="46">
        <v>0.52614124875248369</v>
      </c>
      <c r="G24" s="12">
        <f t="shared" si="2"/>
        <v>5.8800000000000005E-2</v>
      </c>
      <c r="H24" s="35">
        <v>2.9973504818388647E-2</v>
      </c>
      <c r="I24" s="11">
        <f t="shared" si="3"/>
        <v>4.41E-2</v>
      </c>
      <c r="J24" s="12">
        <f t="shared" si="4"/>
        <v>0.33418107062895108</v>
      </c>
      <c r="K24" s="13">
        <f t="shared" si="5"/>
        <v>0.10150124989331025</v>
      </c>
      <c r="L24" s="19">
        <f t="shared" si="0"/>
        <v>0.10150124989331033</v>
      </c>
    </row>
    <row r="25" spans="1:12">
      <c r="A25" s="41" t="s">
        <v>4</v>
      </c>
      <c r="B25" s="41">
        <v>37</v>
      </c>
      <c r="C25" s="42">
        <v>1.4739918130238336</v>
      </c>
      <c r="D25" s="11">
        <f t="shared" si="1"/>
        <v>0.12635511369361574</v>
      </c>
      <c r="E25" s="46">
        <v>0.70098991760965557</v>
      </c>
      <c r="F25" s="46">
        <v>0.39519394771296495</v>
      </c>
      <c r="G25" s="12">
        <f t="shared" si="2"/>
        <v>5.5E-2</v>
      </c>
      <c r="H25" s="35">
        <v>9.2966768218859283E-2</v>
      </c>
      <c r="I25" s="11">
        <f t="shared" si="3"/>
        <v>4.1250000000000002E-2</v>
      </c>
      <c r="J25" s="12">
        <f t="shared" si="4"/>
        <v>0.29901008239034443</v>
      </c>
      <c r="K25" s="13">
        <f t="shared" si="5"/>
        <v>0.10090782663624806</v>
      </c>
      <c r="L25" s="19">
        <f t="shared" si="0"/>
        <v>0.10090782663624798</v>
      </c>
    </row>
    <row r="26" spans="1:12">
      <c r="A26" s="41" t="s">
        <v>5</v>
      </c>
      <c r="B26" s="41">
        <v>7</v>
      </c>
      <c r="C26" s="42">
        <v>1.0801015876287672</v>
      </c>
      <c r="D26" s="11">
        <f t="shared" si="1"/>
        <v>0.10295803430514877</v>
      </c>
      <c r="E26" s="46">
        <v>0.316070835621863</v>
      </c>
      <c r="F26" s="46">
        <v>0.19594323414619666</v>
      </c>
      <c r="G26" s="12">
        <f t="shared" si="2"/>
        <v>4.7300000000000002E-2</v>
      </c>
      <c r="H26" s="35">
        <v>0.16253159242370313</v>
      </c>
      <c r="I26" s="11">
        <f t="shared" si="3"/>
        <v>3.5475E-2</v>
      </c>
      <c r="J26" s="12">
        <f t="shared" si="4"/>
        <v>0.683929164378137</v>
      </c>
      <c r="K26" s="13">
        <f t="shared" si="5"/>
        <v>5.6804419043127219E-2</v>
      </c>
      <c r="L26" s="19">
        <f t="shared" si="0"/>
        <v>5.6804419043127163E-2</v>
      </c>
    </row>
    <row r="27" spans="1:12">
      <c r="A27" s="41" t="s">
        <v>6</v>
      </c>
      <c r="B27" s="41">
        <v>557</v>
      </c>
      <c r="C27" s="42">
        <v>0.50487423475647786</v>
      </c>
      <c r="D27" s="11">
        <f t="shared" si="1"/>
        <v>6.8789529544534794E-2</v>
      </c>
      <c r="E27" s="46">
        <v>0.6074603010515699</v>
      </c>
      <c r="F27" s="46">
        <v>0.16758082918349013</v>
      </c>
      <c r="G27" s="12">
        <f t="shared" si="2"/>
        <v>4.7300000000000002E-2</v>
      </c>
      <c r="H27" s="35">
        <v>0.18838462629709835</v>
      </c>
      <c r="I27" s="11">
        <f t="shared" si="3"/>
        <v>3.5475E-2</v>
      </c>
      <c r="J27" s="12">
        <f t="shared" si="4"/>
        <v>0.3925396989484301</v>
      </c>
      <c r="K27" s="13">
        <f t="shared" si="5"/>
        <v>5.5712254146514525E-2</v>
      </c>
      <c r="L27" s="19">
        <f t="shared" si="0"/>
        <v>5.5712254146514484E-2</v>
      </c>
    </row>
    <row r="28" spans="1:12">
      <c r="A28" s="41" t="s">
        <v>7</v>
      </c>
      <c r="B28" s="41">
        <v>23</v>
      </c>
      <c r="C28" s="42">
        <v>1.0129742331996445</v>
      </c>
      <c r="D28" s="11">
        <f t="shared" si="1"/>
        <v>9.8970669452058888E-2</v>
      </c>
      <c r="E28" s="46">
        <v>0.81360551514990509</v>
      </c>
      <c r="F28" s="46">
        <v>0.49874676442989341</v>
      </c>
      <c r="G28" s="12">
        <f t="shared" si="2"/>
        <v>5.5E-2</v>
      </c>
      <c r="H28" s="35">
        <v>9.3937841767617533E-2</v>
      </c>
      <c r="I28" s="11">
        <f t="shared" si="3"/>
        <v>4.1250000000000002E-2</v>
      </c>
      <c r="J28" s="12">
        <f t="shared" si="4"/>
        <v>0.18639448485009491</v>
      </c>
      <c r="K28" s="13">
        <f t="shared" si="5"/>
        <v>8.8211855004339756E-2</v>
      </c>
      <c r="L28" s="19">
        <f t="shared" si="0"/>
        <v>8.8211855004339812E-2</v>
      </c>
    </row>
    <row r="29" spans="1:12">
      <c r="A29" s="41" t="s">
        <v>8</v>
      </c>
      <c r="B29" s="41">
        <v>31</v>
      </c>
      <c r="C29" s="42">
        <v>1.3034433070435496</v>
      </c>
      <c r="D29" s="11">
        <f t="shared" si="1"/>
        <v>0.11622453243838685</v>
      </c>
      <c r="E29" s="46">
        <v>0.86753560177702238</v>
      </c>
      <c r="F29" s="46">
        <v>0.41717146856964005</v>
      </c>
      <c r="G29" s="12">
        <f t="shared" si="2"/>
        <v>5.5E-2</v>
      </c>
      <c r="H29" s="35">
        <v>6.4164664471146424E-2</v>
      </c>
      <c r="I29" s="11">
        <f t="shared" si="3"/>
        <v>4.1250000000000002E-2</v>
      </c>
      <c r="J29" s="12">
        <f t="shared" si="4"/>
        <v>0.13246439822297762</v>
      </c>
      <c r="K29" s="13">
        <f t="shared" si="5"/>
        <v>0.10629307611688682</v>
      </c>
      <c r="L29" s="19">
        <f t="shared" si="0"/>
        <v>0.10629307611688676</v>
      </c>
    </row>
    <row r="30" spans="1:12">
      <c r="A30" s="41" t="s">
        <v>9</v>
      </c>
      <c r="B30" s="41">
        <v>26</v>
      </c>
      <c r="C30" s="42">
        <v>1.3220586425472229</v>
      </c>
      <c r="D30" s="11">
        <f t="shared" si="1"/>
        <v>0.11733028336730504</v>
      </c>
      <c r="E30" s="46">
        <v>0.40513373116100759</v>
      </c>
      <c r="F30" s="46">
        <v>0.468984145587513</v>
      </c>
      <c r="G30" s="12">
        <f t="shared" si="2"/>
        <v>5.5E-2</v>
      </c>
      <c r="H30" s="35">
        <v>0.15763232212904729</v>
      </c>
      <c r="I30" s="11">
        <f t="shared" si="3"/>
        <v>4.1250000000000002E-2</v>
      </c>
      <c r="J30" s="12">
        <f t="shared" si="4"/>
        <v>0.59486626883899241</v>
      </c>
      <c r="K30" s="13">
        <f t="shared" si="5"/>
        <v>7.2072689068383045E-2</v>
      </c>
      <c r="L30" s="19">
        <f t="shared" si="0"/>
        <v>7.2072689068383156E-2</v>
      </c>
    </row>
    <row r="31" spans="1:12">
      <c r="A31" s="41" t="s">
        <v>10</v>
      </c>
      <c r="B31" s="41">
        <v>30</v>
      </c>
      <c r="C31" s="42">
        <v>1.2048082896180194</v>
      </c>
      <c r="D31" s="11">
        <f t="shared" si="1"/>
        <v>0.11036561240331036</v>
      </c>
      <c r="E31" s="46">
        <v>0.33212846488961534</v>
      </c>
      <c r="F31" s="46">
        <v>0.27996249256243011</v>
      </c>
      <c r="G31" s="12">
        <f t="shared" si="2"/>
        <v>5.5E-2</v>
      </c>
      <c r="H31" s="35">
        <v>0.15316532055412033</v>
      </c>
      <c r="I31" s="11">
        <f t="shared" si="3"/>
        <v>4.1250000000000002E-2</v>
      </c>
      <c r="J31" s="12">
        <f t="shared" si="4"/>
        <v>0.66787153511038466</v>
      </c>
      <c r="K31" s="13">
        <f t="shared" si="5"/>
        <v>6.4205262247417128E-2</v>
      </c>
      <c r="L31" s="19">
        <f t="shared" si="0"/>
        <v>6.4205262247417183E-2</v>
      </c>
    </row>
    <row r="32" spans="1:12">
      <c r="A32" s="41" t="s">
        <v>11</v>
      </c>
      <c r="B32" s="41">
        <v>45</v>
      </c>
      <c r="C32" s="42">
        <v>1.277280094823728</v>
      </c>
      <c r="D32" s="11">
        <f t="shared" si="1"/>
        <v>0.11467043763252945</v>
      </c>
      <c r="E32" s="46">
        <v>0.7756374847975982</v>
      </c>
      <c r="F32" s="46">
        <v>0.29189913847162119</v>
      </c>
      <c r="G32" s="12">
        <f t="shared" si="2"/>
        <v>5.5E-2</v>
      </c>
      <c r="H32" s="35">
        <v>0.16705684920922526</v>
      </c>
      <c r="I32" s="11">
        <f t="shared" si="3"/>
        <v>4.1250000000000002E-2</v>
      </c>
      <c r="J32" s="12">
        <f t="shared" si="4"/>
        <v>0.2243625152024018</v>
      </c>
      <c r="K32" s="13">
        <f t="shared" si="5"/>
        <v>9.8197643578034066E-2</v>
      </c>
      <c r="L32" s="19">
        <f t="shared" si="0"/>
        <v>9.8197643578034066E-2</v>
      </c>
    </row>
    <row r="33" spans="1:12">
      <c r="A33" s="41" t="s">
        <v>12</v>
      </c>
      <c r="B33" s="41">
        <v>164</v>
      </c>
      <c r="C33" s="42">
        <v>1.1709200204529924</v>
      </c>
      <c r="D33" s="11">
        <f t="shared" si="1"/>
        <v>0.10835264921490775</v>
      </c>
      <c r="E33" s="46">
        <v>0.78447484491121622</v>
      </c>
      <c r="F33" s="46">
        <v>0.45782493709706812</v>
      </c>
      <c r="G33" s="12">
        <f t="shared" si="2"/>
        <v>5.5E-2</v>
      </c>
      <c r="H33" s="35">
        <v>9.426309087876697E-2</v>
      </c>
      <c r="I33" s="11">
        <f t="shared" si="3"/>
        <v>4.1250000000000002E-2</v>
      </c>
      <c r="J33" s="12">
        <f t="shared" si="4"/>
        <v>0.21552515508878378</v>
      </c>
      <c r="K33" s="13">
        <f t="shared" si="5"/>
        <v>9.3890340335996511E-2</v>
      </c>
      <c r="L33" s="19">
        <f t="shared" si="0"/>
        <v>9.3890340335996525E-2</v>
      </c>
    </row>
    <row r="34" spans="1:12">
      <c r="A34" s="41" t="s">
        <v>13</v>
      </c>
      <c r="B34" s="41">
        <v>10</v>
      </c>
      <c r="C34" s="42">
        <v>1.2551641961018303</v>
      </c>
      <c r="D34" s="11">
        <f t="shared" si="1"/>
        <v>0.11335675324844872</v>
      </c>
      <c r="E34" s="46">
        <v>0.48247216123294823</v>
      </c>
      <c r="F34" s="46">
        <v>0.25406917505650006</v>
      </c>
      <c r="G34" s="12">
        <f t="shared" si="2"/>
        <v>5.5E-2</v>
      </c>
      <c r="H34" s="35">
        <v>0.21948943063387358</v>
      </c>
      <c r="I34" s="11">
        <f t="shared" si="3"/>
        <v>4.1250000000000002E-2</v>
      </c>
      <c r="J34" s="12">
        <f t="shared" si="4"/>
        <v>0.51752783876705177</v>
      </c>
      <c r="K34" s="13">
        <f t="shared" si="5"/>
        <v>7.6039501079269961E-2</v>
      </c>
      <c r="L34" s="19">
        <f t="shared" si="0"/>
        <v>7.6039501079270044E-2</v>
      </c>
    </row>
    <row r="35" spans="1:12">
      <c r="A35" s="41" t="s">
        <v>14</v>
      </c>
      <c r="B35" s="41">
        <v>38</v>
      </c>
      <c r="C35" s="42">
        <v>1.2471014770997904</v>
      </c>
      <c r="D35" s="11">
        <f t="shared" si="1"/>
        <v>0.11287782773972756</v>
      </c>
      <c r="E35" s="46">
        <v>0.67430625406438682</v>
      </c>
      <c r="F35" s="46">
        <v>0.46579004421759862</v>
      </c>
      <c r="G35" s="12">
        <f t="shared" si="2"/>
        <v>5.5E-2</v>
      </c>
      <c r="H35" s="35">
        <v>9.8288916826142728E-2</v>
      </c>
      <c r="I35" s="11">
        <f t="shared" si="3"/>
        <v>4.1250000000000002E-2</v>
      </c>
      <c r="J35" s="12">
        <f t="shared" si="4"/>
        <v>0.32569374593561318</v>
      </c>
      <c r="K35" s="13">
        <f t="shared" si="5"/>
        <v>8.9549092209944864E-2</v>
      </c>
      <c r="L35" s="19">
        <f t="shared" si="0"/>
        <v>8.9549092209944892E-2</v>
      </c>
    </row>
    <row r="36" spans="1:12">
      <c r="A36" s="41" t="s">
        <v>15</v>
      </c>
      <c r="B36" s="41">
        <v>4</v>
      </c>
      <c r="C36" s="42">
        <v>1.4125912305600932</v>
      </c>
      <c r="D36" s="11">
        <f t="shared" si="1"/>
        <v>0.12270791909526954</v>
      </c>
      <c r="E36" s="46">
        <v>0.63194300711160789</v>
      </c>
      <c r="F36" s="46">
        <v>0.39493176140036279</v>
      </c>
      <c r="G36" s="12">
        <f t="shared" si="2"/>
        <v>5.5E-2</v>
      </c>
      <c r="H36" s="35">
        <v>0.12024424146819795</v>
      </c>
      <c r="I36" s="11">
        <f t="shared" si="3"/>
        <v>4.1250000000000002E-2</v>
      </c>
      <c r="J36" s="12">
        <f t="shared" si="4"/>
        <v>0.36805699288839211</v>
      </c>
      <c r="K36" s="13">
        <f t="shared" si="5"/>
        <v>9.2726762346118707E-2</v>
      </c>
      <c r="L36" s="19">
        <f t="shared" si="0"/>
        <v>9.2726762346118763E-2</v>
      </c>
    </row>
    <row r="37" spans="1:12">
      <c r="A37" s="41" t="s">
        <v>16</v>
      </c>
      <c r="B37" s="41">
        <v>76</v>
      </c>
      <c r="C37" s="42">
        <v>1.2772947079305697</v>
      </c>
      <c r="D37" s="11">
        <f t="shared" si="1"/>
        <v>0.11467130565107583</v>
      </c>
      <c r="E37" s="46">
        <v>0.7849026671159105</v>
      </c>
      <c r="F37" s="46">
        <v>0.42320469092143559</v>
      </c>
      <c r="G37" s="12">
        <f t="shared" si="2"/>
        <v>5.5E-2</v>
      </c>
      <c r="H37" s="35">
        <v>0.10749764638974661</v>
      </c>
      <c r="I37" s="11">
        <f t="shared" si="3"/>
        <v>4.1250000000000002E-2</v>
      </c>
      <c r="J37" s="12">
        <f t="shared" si="4"/>
        <v>0.2150973328840895</v>
      </c>
      <c r="K37" s="13">
        <f t="shared" si="5"/>
        <v>9.8878578628661895E-2</v>
      </c>
      <c r="L37" s="19">
        <f t="shared" si="0"/>
        <v>9.8878578628661895E-2</v>
      </c>
    </row>
    <row r="38" spans="1:12">
      <c r="A38" s="41" t="s">
        <v>17</v>
      </c>
      <c r="B38" s="41">
        <v>19</v>
      </c>
      <c r="C38" s="42">
        <v>1.4521788818808701</v>
      </c>
      <c r="D38" s="11">
        <f t="shared" si="1"/>
        <v>0.12505942558372368</v>
      </c>
      <c r="E38" s="46">
        <v>0.82163302972611019</v>
      </c>
      <c r="F38" s="46">
        <v>0.61956739404999339</v>
      </c>
      <c r="G38" s="12">
        <f t="shared" si="2"/>
        <v>5.8800000000000005E-2</v>
      </c>
      <c r="H38" s="35">
        <v>2.2762442840657152E-2</v>
      </c>
      <c r="I38" s="11">
        <f t="shared" si="3"/>
        <v>4.41E-2</v>
      </c>
      <c r="J38" s="12">
        <f t="shared" si="4"/>
        <v>0.17836697027388981</v>
      </c>
      <c r="K38" s="13">
        <f t="shared" si="5"/>
        <v>0.11061893812724044</v>
      </c>
      <c r="L38" s="19">
        <f t="shared" si="0"/>
        <v>0.11061893812724044</v>
      </c>
    </row>
    <row r="39" spans="1:12">
      <c r="A39" s="41" t="s">
        <v>18</v>
      </c>
      <c r="B39" s="41">
        <v>80</v>
      </c>
      <c r="C39" s="42">
        <v>1.1713869322889647</v>
      </c>
      <c r="D39" s="11">
        <f t="shared" si="1"/>
        <v>0.10838038377796451</v>
      </c>
      <c r="E39" s="46">
        <v>0.75435800837079547</v>
      </c>
      <c r="F39" s="46">
        <v>0.47775300169020696</v>
      </c>
      <c r="G39" s="12">
        <f t="shared" si="2"/>
        <v>5.5E-2</v>
      </c>
      <c r="H39" s="35">
        <v>6.4707619952578926E-2</v>
      </c>
      <c r="I39" s="11">
        <f t="shared" si="3"/>
        <v>4.1250000000000002E-2</v>
      </c>
      <c r="J39" s="12">
        <f t="shared" si="4"/>
        <v>0.24564199162920453</v>
      </c>
      <c r="K39" s="13">
        <f t="shared" si="5"/>
        <v>9.1890342607912456E-2</v>
      </c>
      <c r="L39" s="19">
        <f t="shared" si="0"/>
        <v>9.1890342607912512E-2</v>
      </c>
    </row>
    <row r="40" spans="1:12">
      <c r="A40" s="41" t="s">
        <v>19</v>
      </c>
      <c r="B40" s="41">
        <v>42</v>
      </c>
      <c r="C40" s="42">
        <v>1.2910863648381774</v>
      </c>
      <c r="D40" s="11">
        <f t="shared" si="1"/>
        <v>0.11549053007138774</v>
      </c>
      <c r="E40" s="46">
        <v>0.91305273672981424</v>
      </c>
      <c r="F40" s="46">
        <v>0.48725444355956743</v>
      </c>
      <c r="G40" s="12">
        <f t="shared" si="2"/>
        <v>5.5E-2</v>
      </c>
      <c r="H40" s="35">
        <v>9.1326261969354353E-2</v>
      </c>
      <c r="I40" s="11">
        <f t="shared" si="3"/>
        <v>4.1250000000000002E-2</v>
      </c>
      <c r="J40" s="12">
        <f t="shared" si="4"/>
        <v>8.694726327018576E-2</v>
      </c>
      <c r="K40" s="13">
        <f t="shared" si="5"/>
        <v>0.10903551915795263</v>
      </c>
      <c r="L40" s="19">
        <f t="shared" si="0"/>
        <v>0.10903551915795262</v>
      </c>
    </row>
    <row r="41" spans="1:12">
      <c r="A41" s="41" t="s">
        <v>20</v>
      </c>
      <c r="B41" s="41">
        <v>49</v>
      </c>
      <c r="C41" s="42">
        <v>1.2643960028602219</v>
      </c>
      <c r="D41" s="11">
        <f t="shared" si="1"/>
        <v>0.11390512256989718</v>
      </c>
      <c r="E41" s="46">
        <v>0.76848429211163705</v>
      </c>
      <c r="F41" s="46">
        <v>0.35111645283882109</v>
      </c>
      <c r="G41" s="12">
        <f t="shared" si="2"/>
        <v>5.5E-2</v>
      </c>
      <c r="H41" s="35">
        <v>0.10517907237686368</v>
      </c>
      <c r="I41" s="11">
        <f t="shared" si="3"/>
        <v>4.1250000000000002E-2</v>
      </c>
      <c r="J41" s="12">
        <f t="shared" si="4"/>
        <v>0.23151570788836295</v>
      </c>
      <c r="K41" s="13">
        <f t="shared" si="5"/>
        <v>9.7084320436411659E-2</v>
      </c>
      <c r="L41" s="19">
        <f t="shared" si="0"/>
        <v>9.7084320436411575E-2</v>
      </c>
    </row>
    <row r="42" spans="1:12">
      <c r="A42" s="41" t="s">
        <v>21</v>
      </c>
      <c r="B42" s="41">
        <v>23</v>
      </c>
      <c r="C42" s="42">
        <v>1.0382284747790869</v>
      </c>
      <c r="D42" s="11">
        <f t="shared" si="1"/>
        <v>0.10047077140187777</v>
      </c>
      <c r="E42" s="46">
        <v>0.82483362473262112</v>
      </c>
      <c r="F42" s="46">
        <v>0.57844438730746484</v>
      </c>
      <c r="G42" s="12">
        <f t="shared" si="2"/>
        <v>5.8800000000000005E-2</v>
      </c>
      <c r="H42" s="35">
        <v>2.9800285457986134E-2</v>
      </c>
      <c r="I42" s="11">
        <f t="shared" si="3"/>
        <v>4.41E-2</v>
      </c>
      <c r="J42" s="12">
        <f t="shared" si="4"/>
        <v>0.17516637526737888</v>
      </c>
      <c r="K42" s="13">
        <f t="shared" si="5"/>
        <v>9.0596507704384821E-2</v>
      </c>
      <c r="L42" s="19">
        <f t="shared" si="0"/>
        <v>9.0596507704384877E-2</v>
      </c>
    </row>
    <row r="43" spans="1:12">
      <c r="A43" s="41" t="s">
        <v>22</v>
      </c>
      <c r="B43" s="41">
        <v>598</v>
      </c>
      <c r="C43" s="42">
        <v>1.2417422800706084</v>
      </c>
      <c r="D43" s="11">
        <f t="shared" si="1"/>
        <v>0.11255949143619413</v>
      </c>
      <c r="E43" s="46">
        <v>0.86714577352092348</v>
      </c>
      <c r="F43" s="46">
        <v>0.58414093308210857</v>
      </c>
      <c r="G43" s="12">
        <f t="shared" si="2"/>
        <v>5.8800000000000005E-2</v>
      </c>
      <c r="H43" s="35">
        <v>9.3669880911142409E-3</v>
      </c>
      <c r="I43" s="11">
        <f t="shared" si="3"/>
        <v>4.41E-2</v>
      </c>
      <c r="J43" s="12">
        <f t="shared" si="4"/>
        <v>0.13285422647907652</v>
      </c>
      <c r="K43" s="13">
        <f t="shared" si="5"/>
        <v>0.10346435865628759</v>
      </c>
      <c r="L43" s="19">
        <f t="shared" si="0"/>
        <v>0.10346435865628756</v>
      </c>
    </row>
    <row r="44" spans="1:12">
      <c r="A44" s="41" t="s">
        <v>23</v>
      </c>
      <c r="B44" s="41">
        <v>281</v>
      </c>
      <c r="C44" s="42">
        <v>1.2680061555196915</v>
      </c>
      <c r="D44" s="11">
        <f t="shared" si="1"/>
        <v>0.11411956563786968</v>
      </c>
      <c r="E44" s="46">
        <v>0.88016102405038388</v>
      </c>
      <c r="F44" s="46">
        <v>0.64883553950451733</v>
      </c>
      <c r="G44" s="12">
        <f t="shared" si="2"/>
        <v>5.8800000000000005E-2</v>
      </c>
      <c r="H44" s="35">
        <v>2.373947361492524E-2</v>
      </c>
      <c r="I44" s="11">
        <f t="shared" si="3"/>
        <v>4.41E-2</v>
      </c>
      <c r="J44" s="12">
        <f t="shared" si="4"/>
        <v>0.11983897594961612</v>
      </c>
      <c r="K44" s="13">
        <f t="shared" si="5"/>
        <v>0.10572849259539045</v>
      </c>
      <c r="L44" s="19">
        <f t="shared" si="0"/>
        <v>0.10572849259539052</v>
      </c>
    </row>
    <row r="45" spans="1:12">
      <c r="A45" s="41" t="s">
        <v>24</v>
      </c>
      <c r="B45" s="41">
        <v>33</v>
      </c>
      <c r="C45" s="42">
        <v>1.1008288893194806</v>
      </c>
      <c r="D45" s="11">
        <f t="shared" si="1"/>
        <v>0.10418923602557716</v>
      </c>
      <c r="E45" s="46">
        <v>0.76563569275203114</v>
      </c>
      <c r="F45" s="46">
        <v>0.41812601855058806</v>
      </c>
      <c r="G45" s="12">
        <f t="shared" si="2"/>
        <v>5.5E-2</v>
      </c>
      <c r="H45" s="35">
        <v>7.0982357458296813E-2</v>
      </c>
      <c r="I45" s="11">
        <f t="shared" si="3"/>
        <v>4.1250000000000002E-2</v>
      </c>
      <c r="J45" s="12">
        <f t="shared" si="4"/>
        <v>0.23436430724796886</v>
      </c>
      <c r="K45" s="13">
        <f t="shared" si="5"/>
        <v>8.943852557572636E-2</v>
      </c>
      <c r="L45" s="19">
        <f t="shared" si="0"/>
        <v>8.9438525575726402E-2</v>
      </c>
    </row>
    <row r="46" spans="1:12">
      <c r="A46" s="41" t="s">
        <v>25</v>
      </c>
      <c r="B46" s="41">
        <v>110</v>
      </c>
      <c r="C46" s="42">
        <v>1.5896686619511227</v>
      </c>
      <c r="D46" s="11">
        <f t="shared" si="1"/>
        <v>0.13322631851989669</v>
      </c>
      <c r="E46" s="46">
        <v>0.816207283598825</v>
      </c>
      <c r="F46" s="46">
        <v>0.58554859436634488</v>
      </c>
      <c r="G46" s="12">
        <f t="shared" si="2"/>
        <v>5.8800000000000005E-2</v>
      </c>
      <c r="H46" s="35">
        <v>4.468854824762538E-2</v>
      </c>
      <c r="I46" s="11">
        <f t="shared" si="3"/>
        <v>4.41E-2</v>
      </c>
      <c r="J46" s="12">
        <f t="shared" si="4"/>
        <v>0.183792716401175</v>
      </c>
      <c r="K46" s="13">
        <f t="shared" si="5"/>
        <v>0.11684555033628852</v>
      </c>
      <c r="L46" s="19">
        <f t="shared" si="0"/>
        <v>0.11684555033628863</v>
      </c>
    </row>
    <row r="47" spans="1:12">
      <c r="A47" s="41" t="s">
        <v>26</v>
      </c>
      <c r="B47" s="41">
        <v>16</v>
      </c>
      <c r="C47" s="42">
        <v>1.5389191240889379</v>
      </c>
      <c r="D47" s="11">
        <f t="shared" si="1"/>
        <v>0.13021179597088292</v>
      </c>
      <c r="E47" s="46">
        <v>0.85870509668931194</v>
      </c>
      <c r="F47" s="46">
        <v>0.39564713245016608</v>
      </c>
      <c r="G47" s="12">
        <f t="shared" si="2"/>
        <v>5.5E-2</v>
      </c>
      <c r="H47" s="35">
        <v>3.9839422941665745E-2</v>
      </c>
      <c r="I47" s="11">
        <f t="shared" si="3"/>
        <v>4.1250000000000002E-2</v>
      </c>
      <c r="J47" s="12">
        <f t="shared" si="4"/>
        <v>0.14129490331068806</v>
      </c>
      <c r="K47" s="13">
        <f t="shared" si="5"/>
        <v>0.11764194761083187</v>
      </c>
      <c r="L47" s="19">
        <f t="shared" si="0"/>
        <v>0.11764194761083191</v>
      </c>
    </row>
    <row r="48" spans="1:12">
      <c r="A48" s="41" t="s">
        <v>27</v>
      </c>
      <c r="B48" s="41">
        <v>138</v>
      </c>
      <c r="C48" s="42">
        <v>1.2012527647557136</v>
      </c>
      <c r="D48" s="11">
        <f t="shared" si="1"/>
        <v>0.11015441422648939</v>
      </c>
      <c r="E48" s="46">
        <v>0.84164247165968797</v>
      </c>
      <c r="F48" s="46">
        <v>0.449375866701406</v>
      </c>
      <c r="G48" s="12">
        <f t="shared" si="2"/>
        <v>5.5E-2</v>
      </c>
      <c r="H48" s="35">
        <v>6.2906519672550273E-2</v>
      </c>
      <c r="I48" s="11">
        <f t="shared" si="3"/>
        <v>4.1250000000000002E-2</v>
      </c>
      <c r="J48" s="12">
        <f t="shared" si="4"/>
        <v>0.15835752834031203</v>
      </c>
      <c r="K48" s="13">
        <f t="shared" si="5"/>
        <v>9.9242881497845506E-2</v>
      </c>
      <c r="L48" s="19">
        <f t="shared" si="0"/>
        <v>9.9242881497845437E-2</v>
      </c>
    </row>
    <row r="49" spans="1:12">
      <c r="A49" s="41" t="s">
        <v>28</v>
      </c>
      <c r="B49" s="41">
        <v>43</v>
      </c>
      <c r="C49" s="42">
        <v>1.1967640138319908</v>
      </c>
      <c r="D49" s="11">
        <f t="shared" si="1"/>
        <v>0.10988778242162026</v>
      </c>
      <c r="E49" s="46">
        <v>0.759923656980389</v>
      </c>
      <c r="F49" s="46">
        <v>0.35166848143953711</v>
      </c>
      <c r="G49" s="12">
        <f t="shared" si="2"/>
        <v>5.5E-2</v>
      </c>
      <c r="H49" s="35">
        <v>0.13296156731028333</v>
      </c>
      <c r="I49" s="11">
        <f t="shared" si="3"/>
        <v>4.1250000000000002E-2</v>
      </c>
      <c r="J49" s="12">
        <f t="shared" si="4"/>
        <v>0.240076343019611</v>
      </c>
      <c r="K49" s="13">
        <f t="shared" si="5"/>
        <v>9.3409474624861918E-2</v>
      </c>
      <c r="L49" s="19">
        <f t="shared" si="0"/>
        <v>9.3409474624861932E-2</v>
      </c>
    </row>
    <row r="50" spans="1:12">
      <c r="A50" s="41" t="s">
        <v>29</v>
      </c>
      <c r="B50" s="41">
        <v>110</v>
      </c>
      <c r="C50" s="42">
        <v>1.4497950169593838</v>
      </c>
      <c r="D50" s="11">
        <f t="shared" si="1"/>
        <v>0.12491782400738741</v>
      </c>
      <c r="E50" s="46">
        <v>0.75029730467784017</v>
      </c>
      <c r="F50" s="46">
        <v>0.578095571351251</v>
      </c>
      <c r="G50" s="12">
        <f t="shared" si="2"/>
        <v>5.8800000000000005E-2</v>
      </c>
      <c r="H50" s="35">
        <v>3.4485773715445603E-2</v>
      </c>
      <c r="I50" s="11">
        <f t="shared" si="3"/>
        <v>4.41E-2</v>
      </c>
      <c r="J50" s="12">
        <f t="shared" si="4"/>
        <v>0.24970269532215983</v>
      </c>
      <c r="K50" s="13">
        <f t="shared" si="5"/>
        <v>0.10473739552267081</v>
      </c>
      <c r="L50" s="19">
        <f t="shared" si="0"/>
        <v>0.1047373955226707</v>
      </c>
    </row>
    <row r="51" spans="1:12">
      <c r="A51" s="41" t="s">
        <v>30</v>
      </c>
      <c r="B51" s="41">
        <v>62</v>
      </c>
      <c r="C51" s="42">
        <v>1.0153454106826958</v>
      </c>
      <c r="D51" s="11">
        <f t="shared" si="1"/>
        <v>9.9111517394552123E-2</v>
      </c>
      <c r="E51" s="46">
        <v>0.79658116086783726</v>
      </c>
      <c r="F51" s="46">
        <v>0.48087346767746236</v>
      </c>
      <c r="G51" s="12">
        <f t="shared" si="2"/>
        <v>5.5E-2</v>
      </c>
      <c r="H51" s="35">
        <v>5.4211005912351659E-2</v>
      </c>
      <c r="I51" s="11">
        <f t="shared" si="3"/>
        <v>4.1250000000000002E-2</v>
      </c>
      <c r="J51" s="12">
        <f t="shared" si="4"/>
        <v>0.20341883913216274</v>
      </c>
      <c r="K51" s="13">
        <f t="shared" si="5"/>
        <v>8.7341394695726882E-2</v>
      </c>
      <c r="L51" s="19">
        <f t="shared" si="0"/>
        <v>8.7341394695726882E-2</v>
      </c>
    </row>
    <row r="52" spans="1:12">
      <c r="A52" s="41" t="s">
        <v>31</v>
      </c>
      <c r="B52" s="41">
        <v>39</v>
      </c>
      <c r="C52" s="42">
        <v>1.1403135761675725</v>
      </c>
      <c r="D52" s="11">
        <f t="shared" si="1"/>
        <v>0.10653462642435381</v>
      </c>
      <c r="E52" s="46">
        <v>0.74701187684589487</v>
      </c>
      <c r="F52" s="46">
        <v>0.54426709586173694</v>
      </c>
      <c r="G52" s="12">
        <f t="shared" si="2"/>
        <v>5.8800000000000005E-2</v>
      </c>
      <c r="H52" s="35">
        <v>6.6354615342110748E-2</v>
      </c>
      <c r="I52" s="11">
        <f t="shared" si="3"/>
        <v>4.41E-2</v>
      </c>
      <c r="J52" s="12">
        <f t="shared" si="4"/>
        <v>0.25298812315410513</v>
      </c>
      <c r="K52" s="13">
        <f t="shared" si="5"/>
        <v>9.0739407465428842E-2</v>
      </c>
      <c r="L52" s="19">
        <f t="shared" ref="L52:L83" si="6">(1+K52)*((1+$C$16)/(1+$C$17))-1</f>
        <v>9.0739407465428856E-2</v>
      </c>
    </row>
    <row r="53" spans="1:12">
      <c r="A53" s="41" t="s">
        <v>32</v>
      </c>
      <c r="B53" s="41">
        <v>223</v>
      </c>
      <c r="C53" s="42">
        <v>0.88572507363771524</v>
      </c>
      <c r="D53" s="11">
        <f t="shared" si="1"/>
        <v>9.1412069374080279E-2</v>
      </c>
      <c r="E53" s="46">
        <v>9.0547203748046812E-2</v>
      </c>
      <c r="F53" s="46">
        <v>0.27145306503706762</v>
      </c>
      <c r="G53" s="12">
        <f t="shared" si="2"/>
        <v>5.5E-2</v>
      </c>
      <c r="H53" s="35">
        <v>0.14608585547831091</v>
      </c>
      <c r="I53" s="11">
        <f t="shared" si="3"/>
        <v>4.1250000000000002E-2</v>
      </c>
      <c r="J53" s="12">
        <f t="shared" si="4"/>
        <v>0.90945279625195319</v>
      </c>
      <c r="K53" s="13">
        <f t="shared" si="5"/>
        <v>4.5792035116038507E-2</v>
      </c>
      <c r="L53" s="19">
        <f t="shared" si="6"/>
        <v>4.5792035116038576E-2</v>
      </c>
    </row>
    <row r="54" spans="1:12">
      <c r="A54" s="41" t="s">
        <v>33</v>
      </c>
      <c r="B54" s="41">
        <v>92</v>
      </c>
      <c r="C54" s="42">
        <v>0.91752023311739583</v>
      </c>
      <c r="D54" s="11">
        <f t="shared" si="1"/>
        <v>9.3300701847173317E-2</v>
      </c>
      <c r="E54" s="46">
        <v>0.77604883568004113</v>
      </c>
      <c r="F54" s="46">
        <v>0.34228783415433228</v>
      </c>
      <c r="G54" s="12">
        <f t="shared" si="2"/>
        <v>5.5E-2</v>
      </c>
      <c r="H54" s="35">
        <v>7.7369309042831444E-2</v>
      </c>
      <c r="I54" s="11">
        <f t="shared" si="3"/>
        <v>4.1250000000000002E-2</v>
      </c>
      <c r="J54" s="12">
        <f t="shared" si="4"/>
        <v>0.22395116431995887</v>
      </c>
      <c r="K54" s="13">
        <f t="shared" si="5"/>
        <v>8.1643886564827822E-2</v>
      </c>
      <c r="L54" s="19">
        <f t="shared" si="6"/>
        <v>8.1643886564827906E-2</v>
      </c>
    </row>
    <row r="55" spans="1:12">
      <c r="A55" s="41" t="s">
        <v>34</v>
      </c>
      <c r="B55" s="41">
        <v>14</v>
      </c>
      <c r="C55" s="42">
        <v>1.1237058272854066</v>
      </c>
      <c r="D55" s="11">
        <f t="shared" si="1"/>
        <v>0.10554812614075315</v>
      </c>
      <c r="E55" s="46">
        <v>0.68419829477670491</v>
      </c>
      <c r="F55" s="46">
        <v>0.32418308733551454</v>
      </c>
      <c r="G55" s="12">
        <f t="shared" si="2"/>
        <v>5.5E-2</v>
      </c>
      <c r="H55" s="35">
        <v>0.11937255281975857</v>
      </c>
      <c r="I55" s="11">
        <f t="shared" si="3"/>
        <v>4.1250000000000002E-2</v>
      </c>
      <c r="J55" s="12">
        <f t="shared" si="4"/>
        <v>0.31580170522329509</v>
      </c>
      <c r="K55" s="13">
        <f t="shared" si="5"/>
        <v>8.5242668262840771E-2</v>
      </c>
      <c r="L55" s="19">
        <f t="shared" si="6"/>
        <v>8.524266826284066E-2</v>
      </c>
    </row>
    <row r="56" spans="1:12">
      <c r="A56" s="41" t="s">
        <v>35</v>
      </c>
      <c r="B56" s="41">
        <v>32</v>
      </c>
      <c r="C56" s="42">
        <v>1.2708955631991046</v>
      </c>
      <c r="D56" s="11">
        <f t="shared" si="1"/>
        <v>0.11429119645402681</v>
      </c>
      <c r="E56" s="46">
        <v>0.64128790646241707</v>
      </c>
      <c r="F56" s="46">
        <v>0.41911842205905825</v>
      </c>
      <c r="G56" s="12">
        <f t="shared" si="2"/>
        <v>5.5E-2</v>
      </c>
      <c r="H56" s="35">
        <v>0.12672224018253109</v>
      </c>
      <c r="I56" s="11">
        <f t="shared" si="3"/>
        <v>4.1250000000000002E-2</v>
      </c>
      <c r="J56" s="12">
        <f t="shared" si="4"/>
        <v>0.35871209353758293</v>
      </c>
      <c r="K56" s="13">
        <f t="shared" si="5"/>
        <v>8.8090435959512978E-2</v>
      </c>
      <c r="L56" s="19">
        <f t="shared" si="6"/>
        <v>8.8090435959512936E-2</v>
      </c>
    </row>
    <row r="57" spans="1:12">
      <c r="A57" s="41" t="s">
        <v>36</v>
      </c>
      <c r="B57" s="41">
        <v>19</v>
      </c>
      <c r="C57" s="42">
        <v>1.60070111091836</v>
      </c>
      <c r="D57" s="11">
        <f t="shared" si="1"/>
        <v>0.13388164598855057</v>
      </c>
      <c r="E57" s="46">
        <v>0.45225048176820115</v>
      </c>
      <c r="F57" s="46">
        <v>0.67598359199996327</v>
      </c>
      <c r="G57" s="12">
        <f t="shared" si="2"/>
        <v>7.0099999999999996E-2</v>
      </c>
      <c r="H57" s="35">
        <v>6.7279229737616172E-2</v>
      </c>
      <c r="I57" s="11">
        <f t="shared" si="3"/>
        <v>5.2574999999999997E-2</v>
      </c>
      <c r="J57" s="12">
        <f t="shared" si="4"/>
        <v>0.54774951823179885</v>
      </c>
      <c r="K57" s="13">
        <f t="shared" si="5"/>
        <v>8.9345969819278573E-2</v>
      </c>
      <c r="L57" s="19">
        <f t="shared" si="6"/>
        <v>8.934596981927867E-2</v>
      </c>
    </row>
    <row r="58" spans="1:12">
      <c r="A58" s="41" t="s">
        <v>37</v>
      </c>
      <c r="B58" s="41">
        <v>254</v>
      </c>
      <c r="C58" s="42">
        <v>1.1623831948690986</v>
      </c>
      <c r="D58" s="11">
        <f t="shared" si="1"/>
        <v>0.10784556177522446</v>
      </c>
      <c r="E58" s="46">
        <v>0.8880773304789813</v>
      </c>
      <c r="F58" s="46">
        <v>0.50940122537609955</v>
      </c>
      <c r="G58" s="12">
        <f t="shared" si="2"/>
        <v>5.8800000000000005E-2</v>
      </c>
      <c r="H58" s="35">
        <v>3.6967519289018667E-2</v>
      </c>
      <c r="I58" s="11">
        <f t="shared" si="3"/>
        <v>4.41E-2</v>
      </c>
      <c r="J58" s="12">
        <f t="shared" si="4"/>
        <v>0.1119226695210187</v>
      </c>
      <c r="K58" s="13">
        <f t="shared" si="5"/>
        <v>0.10071098833122433</v>
      </c>
      <c r="L58" s="19">
        <f t="shared" si="6"/>
        <v>0.10071098833122427</v>
      </c>
    </row>
    <row r="59" spans="1:12">
      <c r="A59" s="41" t="s">
        <v>38</v>
      </c>
      <c r="B59" s="41">
        <v>131</v>
      </c>
      <c r="C59" s="42">
        <v>1.1603652760592904</v>
      </c>
      <c r="D59" s="11">
        <f t="shared" si="1"/>
        <v>0.10772569739792186</v>
      </c>
      <c r="E59" s="46">
        <v>0.80902589195000296</v>
      </c>
      <c r="F59" s="46">
        <v>0.47792508451312243</v>
      </c>
      <c r="G59" s="12">
        <f t="shared" si="2"/>
        <v>5.5E-2</v>
      </c>
      <c r="H59" s="35">
        <v>6.7422782748656859E-2</v>
      </c>
      <c r="I59" s="11">
        <f t="shared" si="3"/>
        <v>4.1250000000000002E-2</v>
      </c>
      <c r="J59" s="12">
        <f t="shared" si="4"/>
        <v>0.19097410804999704</v>
      </c>
      <c r="K59" s="13">
        <f t="shared" si="5"/>
        <v>9.5030560380352236E-2</v>
      </c>
      <c r="L59" s="19">
        <f t="shared" si="6"/>
        <v>9.5030560380352291E-2</v>
      </c>
    </row>
    <row r="60" spans="1:12">
      <c r="A60" s="41" t="s">
        <v>39</v>
      </c>
      <c r="B60" s="41">
        <v>138</v>
      </c>
      <c r="C60" s="42">
        <v>1.4715094541215377</v>
      </c>
      <c r="D60" s="11">
        <f t="shared" si="1"/>
        <v>0.12620766157481933</v>
      </c>
      <c r="E60" s="46">
        <v>0.87559429979916714</v>
      </c>
      <c r="F60" s="46">
        <v>0.53871737622490645</v>
      </c>
      <c r="G60" s="12">
        <f t="shared" si="2"/>
        <v>5.8800000000000005E-2</v>
      </c>
      <c r="H60" s="35">
        <v>4.304939948115865E-2</v>
      </c>
      <c r="I60" s="11">
        <f t="shared" si="3"/>
        <v>4.41E-2</v>
      </c>
      <c r="J60" s="12">
        <f t="shared" si="4"/>
        <v>0.12440570020083286</v>
      </c>
      <c r="K60" s="13">
        <f t="shared" si="5"/>
        <v>0.11599300044475092</v>
      </c>
      <c r="L60" s="19">
        <f t="shared" si="6"/>
        <v>0.11599300044475092</v>
      </c>
    </row>
    <row r="61" spans="1:12">
      <c r="A61" s="41" t="s">
        <v>40</v>
      </c>
      <c r="B61" s="41">
        <v>32</v>
      </c>
      <c r="C61" s="42">
        <v>1.5022071383659328</v>
      </c>
      <c r="D61" s="11">
        <f t="shared" si="1"/>
        <v>0.12803110401893641</v>
      </c>
      <c r="E61" s="46">
        <v>0.75565379213269468</v>
      </c>
      <c r="F61" s="46">
        <v>0.33330387129630179</v>
      </c>
      <c r="G61" s="12">
        <f t="shared" si="2"/>
        <v>5.5E-2</v>
      </c>
      <c r="H61" s="35">
        <v>0.17814639912453609</v>
      </c>
      <c r="I61" s="11">
        <f t="shared" si="3"/>
        <v>4.1250000000000002E-2</v>
      </c>
      <c r="J61" s="12">
        <f t="shared" si="4"/>
        <v>0.24434620786730532</v>
      </c>
      <c r="K61" s="13">
        <f t="shared" si="5"/>
        <v>0.10682647033737112</v>
      </c>
      <c r="L61" s="19">
        <f t="shared" si="6"/>
        <v>0.10682647033737114</v>
      </c>
    </row>
    <row r="62" spans="1:12">
      <c r="A62" s="41" t="s">
        <v>41</v>
      </c>
      <c r="B62" s="41">
        <v>34</v>
      </c>
      <c r="C62" s="42">
        <v>1.174001444953803</v>
      </c>
      <c r="D62" s="11">
        <f t="shared" si="1"/>
        <v>0.1085356858302559</v>
      </c>
      <c r="E62" s="46">
        <v>0.53408125793490846</v>
      </c>
      <c r="F62" s="46">
        <v>0.5119442326502478</v>
      </c>
      <c r="G62" s="12">
        <f t="shared" si="2"/>
        <v>5.8800000000000005E-2</v>
      </c>
      <c r="H62" s="35">
        <v>9.557019609780229E-2</v>
      </c>
      <c r="I62" s="11">
        <f t="shared" si="3"/>
        <v>4.41E-2</v>
      </c>
      <c r="J62" s="12">
        <f t="shared" si="4"/>
        <v>0.46591874206509154</v>
      </c>
      <c r="K62" s="13">
        <f t="shared" si="5"/>
        <v>7.8513892144121633E-2</v>
      </c>
      <c r="L62" s="19">
        <f t="shared" si="6"/>
        <v>7.8513892144121744E-2</v>
      </c>
    </row>
    <row r="63" spans="1:12">
      <c r="A63" s="41" t="s">
        <v>42</v>
      </c>
      <c r="B63" s="41">
        <v>69</v>
      </c>
      <c r="C63" s="42">
        <v>1.4599765370156599</v>
      </c>
      <c r="D63" s="11">
        <f t="shared" si="1"/>
        <v>0.12552260629873019</v>
      </c>
      <c r="E63" s="46">
        <v>0.60032221968363086</v>
      </c>
      <c r="F63" s="46">
        <v>0.38051359185436157</v>
      </c>
      <c r="G63" s="12">
        <f t="shared" si="2"/>
        <v>5.5E-2</v>
      </c>
      <c r="H63" s="35">
        <v>8.1424228660483253E-2</v>
      </c>
      <c r="I63" s="11">
        <f t="shared" si="3"/>
        <v>4.1250000000000002E-2</v>
      </c>
      <c r="J63" s="12">
        <f t="shared" si="4"/>
        <v>0.39967778031636914</v>
      </c>
      <c r="K63" s="13">
        <f t="shared" si="5"/>
        <v>9.1840718071778432E-2</v>
      </c>
      <c r="L63" s="19">
        <f t="shared" si="6"/>
        <v>9.1840718071778404E-2</v>
      </c>
    </row>
    <row r="64" spans="1:12">
      <c r="A64" s="41" t="s">
        <v>43</v>
      </c>
      <c r="B64" s="41">
        <v>127</v>
      </c>
      <c r="C64" s="42">
        <v>1.1550009836175177</v>
      </c>
      <c r="D64" s="11">
        <f t="shared" si="1"/>
        <v>0.10740705842688056</v>
      </c>
      <c r="E64" s="46">
        <v>0.86562117668099836</v>
      </c>
      <c r="F64" s="46">
        <v>0.56827524943110697</v>
      </c>
      <c r="G64" s="12">
        <f t="shared" si="2"/>
        <v>5.8800000000000005E-2</v>
      </c>
      <c r="H64" s="35">
        <v>6.7270246303556352E-2</v>
      </c>
      <c r="I64" s="11">
        <f t="shared" si="3"/>
        <v>4.41E-2</v>
      </c>
      <c r="J64" s="12">
        <f t="shared" si="4"/>
        <v>0.13437882331900164</v>
      </c>
      <c r="K64" s="13">
        <f t="shared" si="5"/>
        <v>9.889993040768906E-2</v>
      </c>
      <c r="L64" s="19">
        <f t="shared" si="6"/>
        <v>9.8899930407688963E-2</v>
      </c>
    </row>
    <row r="65" spans="1:12">
      <c r="A65" s="41" t="s">
        <v>44</v>
      </c>
      <c r="B65" s="41">
        <v>73</v>
      </c>
      <c r="C65" s="42">
        <v>1.4047128789332648</v>
      </c>
      <c r="D65" s="11">
        <f t="shared" si="1"/>
        <v>0.12223994500863593</v>
      </c>
      <c r="E65" s="46">
        <v>0.88449585100767181</v>
      </c>
      <c r="F65" s="46">
        <v>0.4510937058049509</v>
      </c>
      <c r="G65" s="12">
        <f t="shared" si="2"/>
        <v>5.5E-2</v>
      </c>
      <c r="H65" s="35">
        <v>0.12449529547899026</v>
      </c>
      <c r="I65" s="11">
        <f t="shared" si="3"/>
        <v>4.1250000000000002E-2</v>
      </c>
      <c r="J65" s="12">
        <f t="shared" si="4"/>
        <v>0.11550414899232819</v>
      </c>
      <c r="K65" s="13">
        <f t="shared" si="5"/>
        <v>0.11288527033347798</v>
      </c>
      <c r="L65" s="19">
        <f t="shared" si="6"/>
        <v>0.11288527033347795</v>
      </c>
    </row>
    <row r="66" spans="1:12">
      <c r="A66" s="41" t="s">
        <v>45</v>
      </c>
      <c r="B66" s="41">
        <v>21</v>
      </c>
      <c r="C66" s="42">
        <v>1.2277613538599423</v>
      </c>
      <c r="D66" s="11">
        <f t="shared" si="1"/>
        <v>0.11172902441928058</v>
      </c>
      <c r="E66" s="46">
        <v>0.76634828927553877</v>
      </c>
      <c r="F66" s="46">
        <v>0.43761028506670019</v>
      </c>
      <c r="G66" s="12">
        <f t="shared" si="2"/>
        <v>5.5E-2</v>
      </c>
      <c r="H66" s="35">
        <v>0.10263886699732405</v>
      </c>
      <c r="I66" s="11">
        <f t="shared" si="3"/>
        <v>4.1250000000000002E-2</v>
      </c>
      <c r="J66" s="12">
        <f t="shared" si="4"/>
        <v>0.23365171072446123</v>
      </c>
      <c r="K66" s="13">
        <f t="shared" si="5"/>
        <v>9.5261479793524589E-2</v>
      </c>
      <c r="L66" s="19">
        <f t="shared" si="6"/>
        <v>9.5261479793524506E-2</v>
      </c>
    </row>
    <row r="67" spans="1:12">
      <c r="A67" s="41" t="s">
        <v>46</v>
      </c>
      <c r="B67" s="41">
        <v>27</v>
      </c>
      <c r="C67" s="42">
        <v>0.93935366031437906</v>
      </c>
      <c r="D67" s="11">
        <f t="shared" si="1"/>
        <v>9.4597607422674118E-2</v>
      </c>
      <c r="E67" s="46">
        <v>0.5197418571878194</v>
      </c>
      <c r="F67" s="46">
        <v>0.28891454530535254</v>
      </c>
      <c r="G67" s="12">
        <f t="shared" si="2"/>
        <v>5.5E-2</v>
      </c>
      <c r="H67" s="35">
        <v>0.11407564986678613</v>
      </c>
      <c r="I67" s="11">
        <f t="shared" si="3"/>
        <v>4.1250000000000002E-2</v>
      </c>
      <c r="J67" s="12">
        <f t="shared" si="4"/>
        <v>0.4802581428121806</v>
      </c>
      <c r="K67" s="13">
        <f t="shared" si="5"/>
        <v>6.8976984558387341E-2</v>
      </c>
      <c r="L67" s="19">
        <f t="shared" si="6"/>
        <v>6.8976984558387411E-2</v>
      </c>
    </row>
    <row r="68" spans="1:12">
      <c r="A68" s="41" t="s">
        <v>47</v>
      </c>
      <c r="B68" s="41">
        <v>51</v>
      </c>
      <c r="C68" s="42">
        <v>0.80330136282469566</v>
      </c>
      <c r="D68" s="11">
        <f t="shared" si="1"/>
        <v>8.6516100951786926E-2</v>
      </c>
      <c r="E68" s="46">
        <v>0.82327599705288956</v>
      </c>
      <c r="F68" s="46">
        <v>0.27667183307261639</v>
      </c>
      <c r="G68" s="12">
        <f t="shared" si="2"/>
        <v>5.5E-2</v>
      </c>
      <c r="H68" s="35">
        <v>0.109240658776035</v>
      </c>
      <c r="I68" s="11">
        <f t="shared" si="3"/>
        <v>4.1250000000000002E-2</v>
      </c>
      <c r="J68" s="12">
        <f t="shared" si="4"/>
        <v>0.17672400294711044</v>
      </c>
      <c r="K68" s="13">
        <f t="shared" si="5"/>
        <v>7.8516494393779127E-2</v>
      </c>
      <c r="L68" s="19">
        <f t="shared" si="6"/>
        <v>7.8516494393779057E-2</v>
      </c>
    </row>
    <row r="69" spans="1:12">
      <c r="A69" s="41" t="s">
        <v>48</v>
      </c>
      <c r="B69" s="41">
        <v>600</v>
      </c>
      <c r="C69" s="42">
        <v>0.62361295447909626</v>
      </c>
      <c r="D69" s="11">
        <f t="shared" si="1"/>
        <v>7.5842609496058311E-2</v>
      </c>
      <c r="E69" s="46">
        <v>0.72282064625787601</v>
      </c>
      <c r="F69" s="46">
        <v>9.9064267399825573E-2</v>
      </c>
      <c r="G69" s="12">
        <f t="shared" si="2"/>
        <v>4.7300000000000002E-2</v>
      </c>
      <c r="H69" s="35">
        <v>4.0125418223955996E-2</v>
      </c>
      <c r="I69" s="11">
        <f t="shared" si="3"/>
        <v>3.5475E-2</v>
      </c>
      <c r="J69" s="12">
        <f t="shared" si="4"/>
        <v>0.27717935374212399</v>
      </c>
      <c r="K69" s="13">
        <f t="shared" si="5"/>
        <v>6.465354158382644E-2</v>
      </c>
      <c r="L69" s="19">
        <f t="shared" si="6"/>
        <v>6.4653541583826524E-2</v>
      </c>
    </row>
    <row r="70" spans="1:12">
      <c r="A70" s="41" t="s">
        <v>49</v>
      </c>
      <c r="B70" s="41">
        <v>116</v>
      </c>
      <c r="C70" s="42">
        <v>1.2248168994320441</v>
      </c>
      <c r="D70" s="11">
        <f t="shared" si="1"/>
        <v>0.11155412382626342</v>
      </c>
      <c r="E70" s="46">
        <v>0.827523473765579</v>
      </c>
      <c r="F70" s="46">
        <v>0.32362033573649224</v>
      </c>
      <c r="G70" s="12">
        <f t="shared" si="2"/>
        <v>5.5E-2</v>
      </c>
      <c r="H70" s="35">
        <v>0.10366582315102471</v>
      </c>
      <c r="I70" s="11">
        <f t="shared" si="3"/>
        <v>4.1250000000000002E-2</v>
      </c>
      <c r="J70" s="12">
        <f t="shared" si="4"/>
        <v>0.172476526234421</v>
      </c>
      <c r="K70" s="13">
        <f t="shared" si="5"/>
        <v>9.9428312768754912E-2</v>
      </c>
      <c r="L70" s="19">
        <f t="shared" si="6"/>
        <v>9.9428312768754967E-2</v>
      </c>
    </row>
    <row r="71" spans="1:12">
      <c r="A71" s="41" t="s">
        <v>50</v>
      </c>
      <c r="B71" s="41">
        <v>68</v>
      </c>
      <c r="C71" s="42">
        <v>1.2900534643158847</v>
      </c>
      <c r="D71" s="11">
        <f t="shared" si="1"/>
        <v>0.11542917578036356</v>
      </c>
      <c r="E71" s="46">
        <v>0.82274101522524279</v>
      </c>
      <c r="F71" s="46">
        <v>0.70056239501193862</v>
      </c>
      <c r="G71" s="12">
        <f t="shared" si="2"/>
        <v>7.0099999999999996E-2</v>
      </c>
      <c r="H71" s="35">
        <v>4.1470687221803568E-2</v>
      </c>
      <c r="I71" s="11">
        <f t="shared" si="3"/>
        <v>5.2574999999999997E-2</v>
      </c>
      <c r="J71" s="12">
        <f t="shared" si="4"/>
        <v>0.17725898477475721</v>
      </c>
      <c r="K71" s="13">
        <f t="shared" si="5"/>
        <v>0.10428770839268217</v>
      </c>
      <c r="L71" s="19">
        <f t="shared" si="6"/>
        <v>0.10428770839268209</v>
      </c>
    </row>
    <row r="72" spans="1:12">
      <c r="A72" s="41" t="s">
        <v>51</v>
      </c>
      <c r="B72" s="41">
        <v>16</v>
      </c>
      <c r="C72" s="42">
        <v>1.1770946700328646</v>
      </c>
      <c r="D72" s="11">
        <f t="shared" si="1"/>
        <v>0.10871942339995216</v>
      </c>
      <c r="E72" s="46">
        <v>0.59951527055996356</v>
      </c>
      <c r="F72" s="46">
        <v>0.35220934553840333</v>
      </c>
      <c r="G72" s="12">
        <f t="shared" si="2"/>
        <v>5.5E-2</v>
      </c>
      <c r="H72" s="35">
        <v>0.19532686112334122</v>
      </c>
      <c r="I72" s="11">
        <f t="shared" si="3"/>
        <v>4.1250000000000002E-2</v>
      </c>
      <c r="J72" s="12">
        <f t="shared" si="4"/>
        <v>0.40048472944003644</v>
      </c>
      <c r="K72" s="13">
        <f t="shared" si="5"/>
        <v>8.169894962414706E-2</v>
      </c>
      <c r="L72" s="19">
        <f t="shared" si="6"/>
        <v>8.1698949624147144E-2</v>
      </c>
    </row>
    <row r="73" spans="1:12">
      <c r="A73" s="41" t="s">
        <v>52</v>
      </c>
      <c r="B73" s="41">
        <v>4</v>
      </c>
      <c r="C73" s="42">
        <v>0.97748589274906783</v>
      </c>
      <c r="D73" s="11">
        <f t="shared" si="1"/>
        <v>9.6862662029294638E-2</v>
      </c>
      <c r="E73" s="46">
        <v>0.89683029115439217</v>
      </c>
      <c r="F73" s="46">
        <v>0.30548944434643338</v>
      </c>
      <c r="G73" s="12">
        <f t="shared" si="2"/>
        <v>5.5E-2</v>
      </c>
      <c r="H73" s="35">
        <v>0.14222153189085546</v>
      </c>
      <c r="I73" s="11">
        <f t="shared" si="3"/>
        <v>4.1250000000000002E-2</v>
      </c>
      <c r="J73" s="12">
        <f t="shared" si="4"/>
        <v>0.10316970884560783</v>
      </c>
      <c r="K73" s="13">
        <f t="shared" si="5"/>
        <v>9.1125119879603117E-2</v>
      </c>
      <c r="L73" s="19">
        <f t="shared" si="6"/>
        <v>9.1125119879603034E-2</v>
      </c>
    </row>
    <row r="74" spans="1:12">
      <c r="A74" s="41" t="s">
        <v>53</v>
      </c>
      <c r="B74" s="41">
        <v>174</v>
      </c>
      <c r="C74" s="42">
        <v>1.2574315521617736</v>
      </c>
      <c r="D74" s="11">
        <f t="shared" si="1"/>
        <v>0.11349143419840936</v>
      </c>
      <c r="E74" s="46">
        <v>0.83275506514166819</v>
      </c>
      <c r="F74" s="46">
        <v>0.56976877370013901</v>
      </c>
      <c r="G74" s="12">
        <f t="shared" si="2"/>
        <v>5.8800000000000005E-2</v>
      </c>
      <c r="H74" s="35">
        <v>4.6038594576514963E-2</v>
      </c>
      <c r="I74" s="11">
        <f t="shared" si="3"/>
        <v>4.41E-2</v>
      </c>
      <c r="J74" s="12">
        <f t="shared" si="4"/>
        <v>0.16724493485833181</v>
      </c>
      <c r="K74" s="13">
        <f t="shared" si="5"/>
        <v>0.10188606830617017</v>
      </c>
      <c r="L74" s="19">
        <f t="shared" si="6"/>
        <v>0.1018860683061702</v>
      </c>
    </row>
    <row r="75" spans="1:12">
      <c r="A75" s="41" t="s">
        <v>54</v>
      </c>
      <c r="B75" s="41">
        <v>23</v>
      </c>
      <c r="C75" s="42">
        <v>0.99125533132716515</v>
      </c>
      <c r="D75" s="11">
        <f t="shared" si="1"/>
        <v>9.7680566680833608E-2</v>
      </c>
      <c r="E75" s="46">
        <v>0.58339338053245837</v>
      </c>
      <c r="F75" s="46">
        <v>0.33549336269635954</v>
      </c>
      <c r="G75" s="12">
        <f t="shared" si="2"/>
        <v>5.5E-2</v>
      </c>
      <c r="H75" s="35">
        <v>6.9021117945879049E-2</v>
      </c>
      <c r="I75" s="11">
        <f t="shared" si="3"/>
        <v>4.1250000000000002E-2</v>
      </c>
      <c r="J75" s="12">
        <f t="shared" si="4"/>
        <v>0.41660661946754163</v>
      </c>
      <c r="K75" s="13">
        <f t="shared" si="5"/>
        <v>7.4171219061293828E-2</v>
      </c>
      <c r="L75" s="19">
        <f t="shared" si="6"/>
        <v>7.4171219061293758E-2</v>
      </c>
    </row>
    <row r="76" spans="1:12">
      <c r="A76" s="41" t="s">
        <v>55</v>
      </c>
      <c r="B76" s="41">
        <v>101</v>
      </c>
      <c r="C76" s="42">
        <v>1.3751593545688363</v>
      </c>
      <c r="D76" s="11">
        <f t="shared" si="1"/>
        <v>0.12048446566138887</v>
      </c>
      <c r="E76" s="46">
        <v>0.75412403731391908</v>
      </c>
      <c r="F76" s="46">
        <v>0.46898107338785378</v>
      </c>
      <c r="G76" s="12">
        <f t="shared" si="2"/>
        <v>5.5E-2</v>
      </c>
      <c r="H76" s="35">
        <v>7.0685214388915923E-2</v>
      </c>
      <c r="I76" s="11">
        <f t="shared" si="3"/>
        <v>4.1250000000000002E-2</v>
      </c>
      <c r="J76" s="12">
        <f t="shared" si="4"/>
        <v>0.24587596268608092</v>
      </c>
      <c r="K76" s="13">
        <f t="shared" si="5"/>
        <v>0.10100261513897765</v>
      </c>
      <c r="L76" s="19">
        <f t="shared" si="6"/>
        <v>0.10100261513897757</v>
      </c>
    </row>
    <row r="77" spans="1:12">
      <c r="A77" s="41" t="s">
        <v>56</v>
      </c>
      <c r="B77" s="41">
        <v>25</v>
      </c>
      <c r="C77" s="42">
        <v>0.95242199691205232</v>
      </c>
      <c r="D77" s="11">
        <f t="shared" si="1"/>
        <v>9.5373866616575903E-2</v>
      </c>
      <c r="E77" s="46">
        <v>0.61741487905225545</v>
      </c>
      <c r="F77" s="46">
        <v>0.24431384085324004</v>
      </c>
      <c r="G77" s="12">
        <f t="shared" si="2"/>
        <v>4.7300000000000002E-2</v>
      </c>
      <c r="H77" s="35">
        <v>0.14661913030028642</v>
      </c>
      <c r="I77" s="11">
        <f t="shared" si="3"/>
        <v>3.5475E-2</v>
      </c>
      <c r="J77" s="12">
        <f t="shared" si="4"/>
        <v>0.38258512094774455</v>
      </c>
      <c r="K77" s="13">
        <f t="shared" si="5"/>
        <v>7.24574514874404E-2</v>
      </c>
      <c r="L77" s="19">
        <f t="shared" si="6"/>
        <v>7.2457451487440316E-2</v>
      </c>
    </row>
    <row r="78" spans="1:12">
      <c r="A78" s="41" t="s">
        <v>57</v>
      </c>
      <c r="B78" s="41">
        <v>7</v>
      </c>
      <c r="C78" s="42">
        <v>1.3830066711394122</v>
      </c>
      <c r="D78" s="11">
        <f t="shared" si="1"/>
        <v>0.1209505962656811</v>
      </c>
      <c r="E78" s="46">
        <v>0.69509600207077971</v>
      </c>
      <c r="F78" s="46">
        <v>0.42843597130920175</v>
      </c>
      <c r="G78" s="12">
        <f t="shared" si="2"/>
        <v>5.5E-2</v>
      </c>
      <c r="H78" s="35">
        <v>0.12757457269381595</v>
      </c>
      <c r="I78" s="11">
        <f t="shared" si="3"/>
        <v>4.1250000000000002E-2</v>
      </c>
      <c r="J78" s="12">
        <f t="shared" si="4"/>
        <v>0.30490399792922029</v>
      </c>
      <c r="K78" s="13">
        <f t="shared" si="5"/>
        <v>9.6649565826932238E-2</v>
      </c>
      <c r="L78" s="19">
        <f t="shared" si="6"/>
        <v>9.6649565826932182E-2</v>
      </c>
    </row>
    <row r="79" spans="1:12">
      <c r="A79" s="41" t="s">
        <v>58</v>
      </c>
      <c r="B79" s="41">
        <v>48</v>
      </c>
      <c r="C79" s="42">
        <v>0.72500097471023861</v>
      </c>
      <c r="D79" s="11">
        <f t="shared" si="1"/>
        <v>8.1865057897788168E-2</v>
      </c>
      <c r="E79" s="46">
        <v>0.56447503337834914</v>
      </c>
      <c r="F79" s="46">
        <v>0.1717812350329328</v>
      </c>
      <c r="G79" s="12">
        <f t="shared" si="2"/>
        <v>4.7300000000000002E-2</v>
      </c>
      <c r="H79" s="35">
        <v>0.12298398219937019</v>
      </c>
      <c r="I79" s="11">
        <f t="shared" si="3"/>
        <v>3.5475E-2</v>
      </c>
      <c r="J79" s="12">
        <f t="shared" si="4"/>
        <v>0.43552496662165086</v>
      </c>
      <c r="K79" s="13">
        <f t="shared" si="5"/>
        <v>6.1661029480277525E-2</v>
      </c>
      <c r="L79" s="19">
        <f t="shared" si="6"/>
        <v>6.1661029480277518E-2</v>
      </c>
    </row>
    <row r="80" spans="1:12">
      <c r="A80" s="41" t="s">
        <v>59</v>
      </c>
      <c r="B80" s="41">
        <v>74</v>
      </c>
      <c r="C80" s="42">
        <v>1.2336190389708566</v>
      </c>
      <c r="D80" s="11">
        <f t="shared" si="1"/>
        <v>0.11207697091486889</v>
      </c>
      <c r="E80" s="46">
        <v>0.85965066216077313</v>
      </c>
      <c r="F80" s="46">
        <v>0.72543314545868787</v>
      </c>
      <c r="G80" s="12">
        <f t="shared" si="2"/>
        <v>7.0099999999999996E-2</v>
      </c>
      <c r="H80" s="35">
        <v>2.8730153469345189E-2</v>
      </c>
      <c r="I80" s="11">
        <f t="shared" si="3"/>
        <v>5.2574999999999997E-2</v>
      </c>
      <c r="J80" s="12">
        <f t="shared" si="4"/>
        <v>0.14034933783922687</v>
      </c>
      <c r="K80" s="13">
        <f t="shared" si="5"/>
        <v>0.10372590869683809</v>
      </c>
      <c r="L80" s="19">
        <f t="shared" si="6"/>
        <v>0.10372590869683807</v>
      </c>
    </row>
    <row r="81" spans="1:12">
      <c r="A81" s="41" t="s">
        <v>118</v>
      </c>
      <c r="B81" s="41">
        <v>20</v>
      </c>
      <c r="C81" s="42">
        <v>1.1148957766881691</v>
      </c>
      <c r="D81" s="11">
        <f t="shared" si="1"/>
        <v>0.10502480913527724</v>
      </c>
      <c r="E81" s="46">
        <v>0.70335172451650418</v>
      </c>
      <c r="F81" s="46">
        <v>0.30919744401282184</v>
      </c>
      <c r="G81" s="12">
        <f t="shared" si="2"/>
        <v>5.5E-2</v>
      </c>
      <c r="H81" s="35">
        <v>9.667014521273086E-2</v>
      </c>
      <c r="I81" s="11">
        <f t="shared" si="3"/>
        <v>4.1250000000000002E-2</v>
      </c>
      <c r="J81" s="12">
        <f t="shared" si="4"/>
        <v>0.29664827548349582</v>
      </c>
      <c r="K81" s="13">
        <f t="shared" si="5"/>
        <v>8.6106121986008144E-2</v>
      </c>
      <c r="L81" s="19">
        <f t="shared" si="6"/>
        <v>8.6106121986008199E-2</v>
      </c>
    </row>
    <row r="82" spans="1:12">
      <c r="A82" s="41" t="s">
        <v>60</v>
      </c>
      <c r="B82" s="41">
        <v>223</v>
      </c>
      <c r="C82" s="42">
        <v>1.063376043005491</v>
      </c>
      <c r="D82" s="11">
        <f t="shared" si="1"/>
        <v>0.10196453695452617</v>
      </c>
      <c r="E82" s="46">
        <v>0.56392694741899752</v>
      </c>
      <c r="F82" s="46">
        <v>0.21541532639566627</v>
      </c>
      <c r="G82" s="12">
        <f t="shared" si="2"/>
        <v>4.7300000000000002E-2</v>
      </c>
      <c r="H82" s="35">
        <v>3.3816563274859365E-2</v>
      </c>
      <c r="I82" s="11">
        <f t="shared" si="3"/>
        <v>3.5475E-2</v>
      </c>
      <c r="J82" s="12">
        <f t="shared" si="4"/>
        <v>0.43607305258100248</v>
      </c>
      <c r="K82" s="13">
        <f t="shared" si="5"/>
        <v>7.297024161006857E-2</v>
      </c>
      <c r="L82" s="19">
        <f t="shared" si="6"/>
        <v>7.2970241610068598E-2</v>
      </c>
    </row>
    <row r="83" spans="1:12">
      <c r="A83" s="41" t="s">
        <v>61</v>
      </c>
      <c r="B83" s="41">
        <v>18</v>
      </c>
      <c r="C83" s="42">
        <v>1.5166924498761216</v>
      </c>
      <c r="D83" s="11">
        <f t="shared" si="1"/>
        <v>0.12889153152264163</v>
      </c>
      <c r="E83" s="46">
        <v>0.47046301131425805</v>
      </c>
      <c r="F83" s="46">
        <v>0.51250635002105183</v>
      </c>
      <c r="G83" s="12">
        <f t="shared" si="2"/>
        <v>5.8800000000000005E-2</v>
      </c>
      <c r="H83" s="35">
        <v>6.6640216513095124E-2</v>
      </c>
      <c r="I83" s="11">
        <f t="shared" si="3"/>
        <v>4.41E-2</v>
      </c>
      <c r="J83" s="12">
        <f t="shared" si="4"/>
        <v>0.52953698868574195</v>
      </c>
      <c r="K83" s="13">
        <f t="shared" si="5"/>
        <v>8.3991279254089821E-2</v>
      </c>
      <c r="L83" s="19">
        <f t="shared" si="6"/>
        <v>8.3991279254089779E-2</v>
      </c>
    </row>
    <row r="84" spans="1:12">
      <c r="A84" s="41" t="s">
        <v>62</v>
      </c>
      <c r="B84" s="41">
        <v>12</v>
      </c>
      <c r="C84" s="42">
        <v>0.78980297684164968</v>
      </c>
      <c r="D84" s="11">
        <f t="shared" si="1"/>
        <v>8.5714296824393993E-2</v>
      </c>
      <c r="E84" s="46">
        <v>0.71521139583867421</v>
      </c>
      <c r="F84" s="46">
        <v>0.28661749273612586</v>
      </c>
      <c r="G84" s="12">
        <f t="shared" si="2"/>
        <v>5.5E-2</v>
      </c>
      <c r="H84" s="35">
        <v>9.3712951646556686E-2</v>
      </c>
      <c r="I84" s="11">
        <f t="shared" si="3"/>
        <v>4.1250000000000002E-2</v>
      </c>
      <c r="J84" s="12">
        <f t="shared" si="4"/>
        <v>0.28478860416132579</v>
      </c>
      <c r="K84" s="13">
        <f t="shared" si="5"/>
        <v>7.3051371796759967E-2</v>
      </c>
      <c r="L84" s="19">
        <f t="shared" ref="L84:L115" si="7">(1+K84)*((1+$C$16)/(1+$C$17))-1</f>
        <v>7.3051371796760023E-2</v>
      </c>
    </row>
    <row r="85" spans="1:12">
      <c r="A85" s="41" t="s">
        <v>63</v>
      </c>
      <c r="B85" s="41">
        <v>60</v>
      </c>
      <c r="C85" s="42">
        <v>1.3454843302112593</v>
      </c>
      <c r="D85" s="11">
        <f t="shared" ref="D85:D115" si="8">$D$9+C85*$D$10</f>
        <v>0.11872176921454881</v>
      </c>
      <c r="E85" s="46">
        <v>0.4778803349570494</v>
      </c>
      <c r="F85" s="46">
        <v>0.44434220453063733</v>
      </c>
      <c r="G85" s="12">
        <f t="shared" ref="G85:G115" si="9">$D$9+VLOOKUP(F85,$G$10:$I$16,3)+$D$11</f>
        <v>5.5E-2</v>
      </c>
      <c r="H85" s="35">
        <v>5.4661662502489834E-2</v>
      </c>
      <c r="I85" s="11">
        <f t="shared" ref="I85:I115" si="10">IF($F$12="Yes",G85*(1-$F$13),G85*(1-H85))</f>
        <v>4.1250000000000002E-2</v>
      </c>
      <c r="J85" s="12">
        <f t="shared" ref="J85:J115" si="11">1-E85</f>
        <v>0.5221196650429506</v>
      </c>
      <c r="K85" s="13">
        <f t="shared" ref="K85:K115" si="12">D85*(1-J85)+I85*J85</f>
        <v>7.8272235021963815E-2</v>
      </c>
      <c r="L85" s="19">
        <f t="shared" si="7"/>
        <v>7.8272235021963787E-2</v>
      </c>
    </row>
    <row r="86" spans="1:12">
      <c r="A86" s="41" t="s">
        <v>64</v>
      </c>
      <c r="B86" s="41">
        <v>57</v>
      </c>
      <c r="C86" s="42">
        <v>1.4179809441636479</v>
      </c>
      <c r="D86" s="11">
        <f t="shared" si="8"/>
        <v>0.12302806808332069</v>
      </c>
      <c r="E86" s="46">
        <v>0.65763281444910926</v>
      </c>
      <c r="F86" s="46">
        <v>0.42131153923229786</v>
      </c>
      <c r="G86" s="12">
        <f t="shared" si="9"/>
        <v>5.5E-2</v>
      </c>
      <c r="H86" s="35">
        <v>9.4928845466662873E-2</v>
      </c>
      <c r="I86" s="11">
        <f t="shared" si="10"/>
        <v>4.1250000000000002E-2</v>
      </c>
      <c r="J86" s="12">
        <f t="shared" si="11"/>
        <v>0.34236718555089074</v>
      </c>
      <c r="K86" s="13">
        <f t="shared" si="12"/>
        <v>9.5029941073845062E-2</v>
      </c>
      <c r="L86" s="19">
        <f t="shared" si="7"/>
        <v>9.5029941073845103E-2</v>
      </c>
    </row>
    <row r="87" spans="1:12">
      <c r="A87" s="41" t="s">
        <v>65</v>
      </c>
      <c r="B87" s="41">
        <v>1</v>
      </c>
      <c r="C87" s="42">
        <v>0.82924820341635141</v>
      </c>
      <c r="D87" s="11">
        <f t="shared" si="8"/>
        <v>8.8057343282931272E-2</v>
      </c>
      <c r="E87" s="46">
        <v>0.68918617082898193</v>
      </c>
      <c r="F87" s="46">
        <v>0.1936761567443839</v>
      </c>
      <c r="G87" s="12">
        <f t="shared" si="9"/>
        <v>4.7300000000000002E-2</v>
      </c>
      <c r="H87" s="35">
        <v>6.4829821717990274E-2</v>
      </c>
      <c r="I87" s="11">
        <f t="shared" si="10"/>
        <v>3.5475E-2</v>
      </c>
      <c r="J87" s="12">
        <f t="shared" si="11"/>
        <v>0.31081382917101807</v>
      </c>
      <c r="K87" s="13">
        <f t="shared" si="12"/>
        <v>7.1714023820378447E-2</v>
      </c>
      <c r="L87" s="19">
        <f t="shared" si="7"/>
        <v>7.1714023820378392E-2</v>
      </c>
    </row>
    <row r="88" spans="1:12">
      <c r="A88" s="41" t="s">
        <v>66</v>
      </c>
      <c r="B88" s="41">
        <v>70</v>
      </c>
      <c r="C88" s="42">
        <v>1.4103978688180479</v>
      </c>
      <c r="D88" s="11">
        <f t="shared" si="8"/>
        <v>0.12257763340779204</v>
      </c>
      <c r="E88" s="46">
        <v>0.76466959035084736</v>
      </c>
      <c r="F88" s="46">
        <v>0.41147053391609606</v>
      </c>
      <c r="G88" s="12">
        <f t="shared" si="9"/>
        <v>5.5E-2</v>
      </c>
      <c r="H88" s="35">
        <v>8.5443306117611847E-2</v>
      </c>
      <c r="I88" s="11">
        <f t="shared" si="10"/>
        <v>4.1250000000000002E-2</v>
      </c>
      <c r="J88" s="12">
        <f t="shared" si="11"/>
        <v>0.23533040964915264</v>
      </c>
      <c r="K88" s="13">
        <f t="shared" si="12"/>
        <v>0.10343876812214023</v>
      </c>
      <c r="L88" s="19">
        <f t="shared" si="7"/>
        <v>0.10343876812214026</v>
      </c>
    </row>
    <row r="89" spans="1:12">
      <c r="A89" s="41" t="s">
        <v>67</v>
      </c>
      <c r="B89" s="41">
        <v>30</v>
      </c>
      <c r="C89" s="42">
        <v>1.5201925121768585</v>
      </c>
      <c r="D89" s="11">
        <f t="shared" si="8"/>
        <v>0.12909943522330541</v>
      </c>
      <c r="E89" s="46">
        <v>0.63497383501050253</v>
      </c>
      <c r="F89" s="46">
        <v>0.35710895966484529</v>
      </c>
      <c r="G89" s="12">
        <f t="shared" si="9"/>
        <v>5.5E-2</v>
      </c>
      <c r="H89" s="35">
        <v>0.15838509352594998</v>
      </c>
      <c r="I89" s="11">
        <f t="shared" si="10"/>
        <v>4.1250000000000002E-2</v>
      </c>
      <c r="J89" s="12">
        <f t="shared" si="11"/>
        <v>0.36502616498949747</v>
      </c>
      <c r="K89" s="13">
        <f t="shared" si="12"/>
        <v>9.7032092787248961E-2</v>
      </c>
      <c r="L89" s="19">
        <f t="shared" si="7"/>
        <v>9.7032092787249002E-2</v>
      </c>
    </row>
    <row r="90" spans="1:12">
      <c r="A90" s="41" t="s">
        <v>68</v>
      </c>
      <c r="B90" s="41">
        <v>15</v>
      </c>
      <c r="C90" s="42">
        <v>1.7891723510222548</v>
      </c>
      <c r="D90" s="11">
        <f t="shared" si="8"/>
        <v>0.14507683765072193</v>
      </c>
      <c r="E90" s="46">
        <v>0.82499042714587012</v>
      </c>
      <c r="F90" s="46">
        <v>0.37546183716654358</v>
      </c>
      <c r="G90" s="12">
        <f t="shared" si="9"/>
        <v>5.5E-2</v>
      </c>
      <c r="H90" s="35">
        <v>0.13391716018934746</v>
      </c>
      <c r="I90" s="11">
        <f t="shared" si="10"/>
        <v>4.1250000000000002E-2</v>
      </c>
      <c r="J90" s="12">
        <f t="shared" si="11"/>
        <v>0.17500957285412988</v>
      </c>
      <c r="K90" s="13">
        <f t="shared" si="12"/>
        <v>0.12690614714267401</v>
      </c>
      <c r="L90" s="19">
        <f t="shared" si="7"/>
        <v>0.12690614714267401</v>
      </c>
    </row>
    <row r="91" spans="1:12">
      <c r="A91" s="41" t="s">
        <v>69</v>
      </c>
      <c r="B91" s="41">
        <v>69</v>
      </c>
      <c r="C91" s="42">
        <v>1.2752456934388758</v>
      </c>
      <c r="D91" s="11">
        <f t="shared" si="8"/>
        <v>0.11454959419026922</v>
      </c>
      <c r="E91" s="46">
        <v>0.7165002328254243</v>
      </c>
      <c r="F91" s="46">
        <v>0.37083010776240061</v>
      </c>
      <c r="G91" s="12">
        <f t="shared" si="9"/>
        <v>5.5E-2</v>
      </c>
      <c r="H91" s="35">
        <v>0.13594643894000899</v>
      </c>
      <c r="I91" s="11">
        <f t="shared" si="10"/>
        <v>4.1250000000000002E-2</v>
      </c>
      <c r="J91" s="12">
        <f t="shared" si="11"/>
        <v>0.2834997671745757</v>
      </c>
      <c r="K91" s="13">
        <f t="shared" si="12"/>
        <v>9.3769176303337004E-2</v>
      </c>
      <c r="L91" s="19">
        <f t="shared" si="7"/>
        <v>9.3769176303337032E-2</v>
      </c>
    </row>
    <row r="92" spans="1:12">
      <c r="A92" s="41" t="s">
        <v>70</v>
      </c>
      <c r="B92" s="41">
        <v>15</v>
      </c>
      <c r="C92" s="42">
        <v>1.3632136186935628</v>
      </c>
      <c r="D92" s="11">
        <f t="shared" si="8"/>
        <v>0.11977488895039763</v>
      </c>
      <c r="E92" s="46">
        <v>0.83354421629154751</v>
      </c>
      <c r="F92" s="46">
        <v>0.31528080319313112</v>
      </c>
      <c r="G92" s="12">
        <f t="shared" si="9"/>
        <v>5.5E-2</v>
      </c>
      <c r="H92" s="35">
        <v>0.21259763765231698</v>
      </c>
      <c r="I92" s="11">
        <f t="shared" si="10"/>
        <v>4.1250000000000002E-2</v>
      </c>
      <c r="J92" s="12">
        <f t="shared" si="11"/>
        <v>0.16645578370845249</v>
      </c>
      <c r="K92" s="13">
        <f t="shared" si="12"/>
        <v>0.10670396701953999</v>
      </c>
      <c r="L92" s="19">
        <f t="shared" si="7"/>
        <v>0.10670396701953999</v>
      </c>
    </row>
    <row r="93" spans="1:12">
      <c r="A93" s="41" t="s">
        <v>71</v>
      </c>
      <c r="B93" s="41">
        <v>13</v>
      </c>
      <c r="C93" s="42">
        <v>0.66756973306313983</v>
      </c>
      <c r="D93" s="11">
        <f t="shared" si="8"/>
        <v>7.8453642143950508E-2</v>
      </c>
      <c r="E93" s="46">
        <v>0.60307238773854477</v>
      </c>
      <c r="F93" s="46">
        <v>0.28264661461127033</v>
      </c>
      <c r="G93" s="12">
        <f t="shared" si="9"/>
        <v>5.5E-2</v>
      </c>
      <c r="H93" s="35">
        <v>0.16454371176768529</v>
      </c>
      <c r="I93" s="11">
        <f t="shared" si="10"/>
        <v>4.1250000000000002E-2</v>
      </c>
      <c r="J93" s="12">
        <f t="shared" si="11"/>
        <v>0.39692761226145523</v>
      </c>
      <c r="K93" s="13">
        <f t="shared" si="12"/>
        <v>6.3686489300322585E-2</v>
      </c>
      <c r="L93" s="19">
        <f t="shared" si="7"/>
        <v>6.3686489300322613E-2</v>
      </c>
    </row>
    <row r="94" spans="1:12">
      <c r="A94" s="41" t="s">
        <v>72</v>
      </c>
      <c r="B94" s="41">
        <v>63</v>
      </c>
      <c r="C94" s="42">
        <v>1.4871300694613425</v>
      </c>
      <c r="D94" s="11">
        <f t="shared" si="8"/>
        <v>0.12713552612600376</v>
      </c>
      <c r="E94" s="46">
        <v>0.8391060530131923</v>
      </c>
      <c r="F94" s="46">
        <v>0.59410388760758681</v>
      </c>
      <c r="G94" s="12">
        <f t="shared" si="9"/>
        <v>5.8800000000000005E-2</v>
      </c>
      <c r="H94" s="35">
        <v>4.0941719858048488E-2</v>
      </c>
      <c r="I94" s="11">
        <f t="shared" si="10"/>
        <v>4.41E-2</v>
      </c>
      <c r="J94" s="12">
        <f t="shared" si="11"/>
        <v>0.1608939469868077</v>
      </c>
      <c r="K94" s="13">
        <f t="shared" si="12"/>
        <v>0.11377561258746482</v>
      </c>
      <c r="L94" s="19">
        <f t="shared" si="7"/>
        <v>0.11377561258746471</v>
      </c>
    </row>
    <row r="95" spans="1:12">
      <c r="A95" s="41" t="s">
        <v>73</v>
      </c>
      <c r="B95" s="41">
        <v>78</v>
      </c>
      <c r="C95" s="42">
        <v>1.4752073825450458</v>
      </c>
      <c r="D95" s="11">
        <f t="shared" si="8"/>
        <v>0.12642731852317574</v>
      </c>
      <c r="E95" s="46">
        <v>0.7186057001084567</v>
      </c>
      <c r="F95" s="46">
        <v>0.38585905225789641</v>
      </c>
      <c r="G95" s="12">
        <f t="shared" si="9"/>
        <v>5.5E-2</v>
      </c>
      <c r="H95" s="35">
        <v>0.15019349979060045</v>
      </c>
      <c r="I95" s="11">
        <f t="shared" si="10"/>
        <v>4.1250000000000002E-2</v>
      </c>
      <c r="J95" s="12">
        <f t="shared" si="11"/>
        <v>0.2813942998915433</v>
      </c>
      <c r="K95" s="13">
        <f t="shared" si="12"/>
        <v>0.10245890661070772</v>
      </c>
      <c r="L95" s="19">
        <f t="shared" si="7"/>
        <v>0.10245890661070778</v>
      </c>
    </row>
    <row r="96" spans="1:12">
      <c r="A96" s="41" t="s">
        <v>74</v>
      </c>
      <c r="B96" s="41">
        <v>3</v>
      </c>
      <c r="C96" s="42">
        <v>0.83801497962970528</v>
      </c>
      <c r="D96" s="11">
        <f t="shared" si="8"/>
        <v>8.8578089790004505E-2</v>
      </c>
      <c r="E96" s="46">
        <v>0.23237766290314577</v>
      </c>
      <c r="F96" s="46">
        <v>0.39785998397496214</v>
      </c>
      <c r="G96" s="12">
        <f t="shared" si="9"/>
        <v>5.5E-2</v>
      </c>
      <c r="H96" s="35">
        <v>0</v>
      </c>
      <c r="I96" s="11">
        <f t="shared" si="10"/>
        <v>4.1250000000000002E-2</v>
      </c>
      <c r="J96" s="12">
        <f t="shared" si="11"/>
        <v>0.76762233709685423</v>
      </c>
      <c r="K96" s="13">
        <f t="shared" si="12"/>
        <v>5.2247990895071483E-2</v>
      </c>
      <c r="L96" s="19">
        <f t="shared" si="7"/>
        <v>5.2247990895071483E-2</v>
      </c>
    </row>
    <row r="97" spans="1:12">
      <c r="A97" s="41" t="s">
        <v>75</v>
      </c>
      <c r="B97" s="41">
        <v>68</v>
      </c>
      <c r="C97" s="42">
        <v>1.6077462586340689</v>
      </c>
      <c r="D97" s="11">
        <f t="shared" si="8"/>
        <v>0.13430012776286371</v>
      </c>
      <c r="E97" s="46">
        <v>0.89875014821742782</v>
      </c>
      <c r="F97" s="46">
        <v>0.38404265117692143</v>
      </c>
      <c r="G97" s="12">
        <f t="shared" si="9"/>
        <v>5.5E-2</v>
      </c>
      <c r="H97" s="35">
        <v>8.1819268803683717E-2</v>
      </c>
      <c r="I97" s="11">
        <f t="shared" si="10"/>
        <v>4.1250000000000002E-2</v>
      </c>
      <c r="J97" s="12">
        <f t="shared" si="11"/>
        <v>0.10124985178257218</v>
      </c>
      <c r="K97" s="13">
        <f t="shared" si="12"/>
        <v>0.12487881611852436</v>
      </c>
      <c r="L97" s="19">
        <f t="shared" si="7"/>
        <v>0.12487881611852436</v>
      </c>
    </row>
    <row r="98" spans="1:12">
      <c r="A98" s="41" t="s">
        <v>76</v>
      </c>
      <c r="B98" s="41">
        <v>30</v>
      </c>
      <c r="C98" s="42">
        <v>1.757142721715889</v>
      </c>
      <c r="D98" s="11">
        <f t="shared" si="8"/>
        <v>0.1431742776699238</v>
      </c>
      <c r="E98" s="46">
        <v>0.89455980359810261</v>
      </c>
      <c r="F98" s="46">
        <v>0.41568723029676519</v>
      </c>
      <c r="G98" s="12">
        <f t="shared" si="9"/>
        <v>5.5E-2</v>
      </c>
      <c r="H98" s="35">
        <v>0.10936898430604083</v>
      </c>
      <c r="I98" s="11">
        <f t="shared" si="10"/>
        <v>4.1250000000000002E-2</v>
      </c>
      <c r="J98" s="12">
        <f t="shared" si="11"/>
        <v>0.10544019640189739</v>
      </c>
      <c r="K98" s="13">
        <f t="shared" si="12"/>
        <v>0.13242736181428552</v>
      </c>
      <c r="L98" s="19">
        <f t="shared" si="7"/>
        <v>0.13242736181428549</v>
      </c>
    </row>
    <row r="99" spans="1:12">
      <c r="A99" s="41" t="s">
        <v>77</v>
      </c>
      <c r="B99" s="41">
        <v>8</v>
      </c>
      <c r="C99" s="42">
        <v>0.94373863184759688</v>
      </c>
      <c r="D99" s="11">
        <f t="shared" si="8"/>
        <v>9.4858074731747261E-2</v>
      </c>
      <c r="E99" s="46">
        <v>0.71932833074064895</v>
      </c>
      <c r="F99" s="46">
        <v>0.4116087861322939</v>
      </c>
      <c r="G99" s="12">
        <f t="shared" si="9"/>
        <v>5.5E-2</v>
      </c>
      <c r="H99" s="35">
        <v>6.2322052474713847E-2</v>
      </c>
      <c r="I99" s="11">
        <f t="shared" si="10"/>
        <v>4.1250000000000002E-2</v>
      </c>
      <c r="J99" s="12">
        <f t="shared" si="11"/>
        <v>0.28067166925935105</v>
      </c>
      <c r="K99" s="13">
        <f t="shared" si="12"/>
        <v>7.9811806911007713E-2</v>
      </c>
      <c r="L99" s="19">
        <f t="shared" si="7"/>
        <v>7.9811806911007643E-2</v>
      </c>
    </row>
    <row r="100" spans="1:12">
      <c r="A100" s="41" t="s">
        <v>78</v>
      </c>
      <c r="B100" s="41">
        <v>13</v>
      </c>
      <c r="C100" s="42">
        <v>1.3276925338648697</v>
      </c>
      <c r="D100" s="11">
        <f t="shared" si="8"/>
        <v>0.11766493651157327</v>
      </c>
      <c r="E100" s="46">
        <v>0.91731282099204625</v>
      </c>
      <c r="F100" s="46">
        <v>0.39374185918980237</v>
      </c>
      <c r="G100" s="12">
        <f t="shared" si="9"/>
        <v>5.5E-2</v>
      </c>
      <c r="H100" s="35">
        <v>0.10698367731914769</v>
      </c>
      <c r="I100" s="11">
        <f t="shared" si="10"/>
        <v>4.1250000000000002E-2</v>
      </c>
      <c r="J100" s="12">
        <f t="shared" si="11"/>
        <v>8.2687179007953748E-2</v>
      </c>
      <c r="K100" s="13">
        <f t="shared" si="12"/>
        <v>0.11134640097735939</v>
      </c>
      <c r="L100" s="19">
        <f t="shared" si="7"/>
        <v>0.11134640097735948</v>
      </c>
    </row>
    <row r="101" spans="1:12">
      <c r="A101" s="41" t="s">
        <v>79</v>
      </c>
      <c r="B101" s="41">
        <v>91</v>
      </c>
      <c r="C101" s="42">
        <v>1.363575730964357</v>
      </c>
      <c r="D101" s="11">
        <f t="shared" si="8"/>
        <v>0.11979639841928282</v>
      </c>
      <c r="E101" s="46">
        <v>0.95417537171358136</v>
      </c>
      <c r="F101" s="46">
        <v>0.58709543871584413</v>
      </c>
      <c r="G101" s="12">
        <f t="shared" si="9"/>
        <v>5.8800000000000005E-2</v>
      </c>
      <c r="H101" s="35">
        <v>3.81657195507904E-2</v>
      </c>
      <c r="I101" s="11">
        <f t="shared" si="10"/>
        <v>4.41E-2</v>
      </c>
      <c r="J101" s="12">
        <f t="shared" si="11"/>
        <v>4.5824628286418645E-2</v>
      </c>
      <c r="K101" s="13">
        <f t="shared" si="12"/>
        <v>0.11632763909909853</v>
      </c>
      <c r="L101" s="19">
        <f t="shared" si="7"/>
        <v>0.1163276390990986</v>
      </c>
    </row>
    <row r="102" spans="1:12">
      <c r="A102" s="41" t="s">
        <v>80</v>
      </c>
      <c r="B102" s="41">
        <v>33</v>
      </c>
      <c r="C102" s="42">
        <v>1.5513058877107246</v>
      </c>
      <c r="D102" s="11">
        <f t="shared" si="8"/>
        <v>0.13094756973001703</v>
      </c>
      <c r="E102" s="46">
        <v>0.84993927430338889</v>
      </c>
      <c r="F102" s="46">
        <v>0.55243837546789154</v>
      </c>
      <c r="G102" s="12">
        <f t="shared" si="9"/>
        <v>5.8800000000000005E-2</v>
      </c>
      <c r="H102" s="35">
        <v>2.3650263887898121E-2</v>
      </c>
      <c r="I102" s="11">
        <f t="shared" si="10"/>
        <v>4.41E-2</v>
      </c>
      <c r="J102" s="12">
        <f t="shared" si="11"/>
        <v>0.15006072569661111</v>
      </c>
      <c r="K102" s="13">
        <f t="shared" si="12"/>
        <v>0.11791516039134364</v>
      </c>
      <c r="L102" s="19">
        <f t="shared" si="7"/>
        <v>0.11791516039134375</v>
      </c>
    </row>
    <row r="103" spans="1:12">
      <c r="A103" s="41" t="s">
        <v>81</v>
      </c>
      <c r="B103" s="41">
        <v>390</v>
      </c>
      <c r="C103" s="42">
        <v>1.4697712402478267</v>
      </c>
      <c r="D103" s="11">
        <f t="shared" si="8"/>
        <v>0.1261044116707209</v>
      </c>
      <c r="E103" s="46">
        <v>0.91437038567114715</v>
      </c>
      <c r="F103" s="46">
        <v>0.52111210183577161</v>
      </c>
      <c r="G103" s="12">
        <f t="shared" si="9"/>
        <v>5.8800000000000005E-2</v>
      </c>
      <c r="H103" s="35">
        <v>3.395114353447462E-2</v>
      </c>
      <c r="I103" s="11">
        <f t="shared" si="10"/>
        <v>4.41E-2</v>
      </c>
      <c r="J103" s="12">
        <f t="shared" si="11"/>
        <v>8.5629614328852854E-2</v>
      </c>
      <c r="K103" s="13">
        <f t="shared" si="12"/>
        <v>0.11908240552609259</v>
      </c>
      <c r="L103" s="19">
        <f t="shared" si="7"/>
        <v>0.11908240552609262</v>
      </c>
    </row>
    <row r="104" spans="1:12">
      <c r="A104" s="41" t="s">
        <v>82</v>
      </c>
      <c r="B104" s="41">
        <v>28</v>
      </c>
      <c r="C104" s="42">
        <v>1.3424843767995962</v>
      </c>
      <c r="D104" s="11">
        <f t="shared" si="8"/>
        <v>0.11854357198189602</v>
      </c>
      <c r="E104" s="46">
        <v>0.77763459135114787</v>
      </c>
      <c r="F104" s="46">
        <v>0.38298957011173351</v>
      </c>
      <c r="G104" s="12">
        <f t="shared" si="9"/>
        <v>5.5E-2</v>
      </c>
      <c r="H104" s="35">
        <v>0.14954162997616205</v>
      </c>
      <c r="I104" s="11">
        <f t="shared" si="10"/>
        <v>4.1250000000000002E-2</v>
      </c>
      <c r="J104" s="12">
        <f t="shared" si="11"/>
        <v>0.22236540864885213</v>
      </c>
      <c r="K104" s="13">
        <f t="shared" si="12"/>
        <v>0.10135615526221226</v>
      </c>
      <c r="L104" s="19">
        <f t="shared" si="7"/>
        <v>0.1013561552622122</v>
      </c>
    </row>
    <row r="105" spans="1:12">
      <c r="A105" s="41" t="s">
        <v>83</v>
      </c>
      <c r="B105" s="41">
        <v>16</v>
      </c>
      <c r="C105" s="42">
        <v>1.0309737102652559</v>
      </c>
      <c r="D105" s="11">
        <f t="shared" si="8"/>
        <v>0.10003983838975619</v>
      </c>
      <c r="E105" s="46">
        <v>0.60549369226930994</v>
      </c>
      <c r="F105" s="46">
        <v>0.51921047688999544</v>
      </c>
      <c r="G105" s="12">
        <f t="shared" si="9"/>
        <v>5.8800000000000005E-2</v>
      </c>
      <c r="H105" s="35">
        <v>3.8302283114982148E-2</v>
      </c>
      <c r="I105" s="11">
        <f t="shared" si="10"/>
        <v>4.41E-2</v>
      </c>
      <c r="J105" s="12">
        <f t="shared" si="11"/>
        <v>0.39450630773069006</v>
      </c>
      <c r="K105" s="13">
        <f t="shared" si="12"/>
        <v>7.7971219291561963E-2</v>
      </c>
      <c r="L105" s="19">
        <f t="shared" si="7"/>
        <v>7.7971219291562033E-2</v>
      </c>
    </row>
    <row r="106" spans="1:12">
      <c r="A106" s="41" t="s">
        <v>84</v>
      </c>
      <c r="B106" s="41">
        <v>79</v>
      </c>
      <c r="C106" s="42">
        <v>1.2331194872073334</v>
      </c>
      <c r="D106" s="11">
        <f t="shared" si="8"/>
        <v>0.11204729754011561</v>
      </c>
      <c r="E106" s="46">
        <v>0.89542892651440287</v>
      </c>
      <c r="F106" s="46">
        <v>0.41348753948301459</v>
      </c>
      <c r="G106" s="12">
        <f t="shared" si="9"/>
        <v>5.5E-2</v>
      </c>
      <c r="H106" s="35">
        <v>4.0571929767536014E-2</v>
      </c>
      <c r="I106" s="11">
        <f t="shared" si="10"/>
        <v>4.1250000000000002E-2</v>
      </c>
      <c r="J106" s="12">
        <f t="shared" si="11"/>
        <v>0.10457107348559713</v>
      </c>
      <c r="K106" s="13">
        <f t="shared" si="12"/>
        <v>0.10464394813646649</v>
      </c>
      <c r="L106" s="19">
        <f t="shared" si="7"/>
        <v>0.10464394813646649</v>
      </c>
    </row>
    <row r="107" spans="1:12">
      <c r="A107" s="41" t="s">
        <v>85</v>
      </c>
      <c r="B107" s="41">
        <v>49</v>
      </c>
      <c r="C107" s="42">
        <v>0.88226816528565966</v>
      </c>
      <c r="D107" s="11">
        <f t="shared" si="8"/>
        <v>9.1206729017968183E-2</v>
      </c>
      <c r="E107" s="46">
        <v>0.4593105948748909</v>
      </c>
      <c r="F107" s="46">
        <v>0.55371695621592376</v>
      </c>
      <c r="G107" s="12">
        <f t="shared" si="9"/>
        <v>5.8800000000000005E-2</v>
      </c>
      <c r="H107" s="35">
        <v>6.5368083078363712E-2</v>
      </c>
      <c r="I107" s="11">
        <f t="shared" si="10"/>
        <v>4.41E-2</v>
      </c>
      <c r="J107" s="12">
        <f t="shared" si="11"/>
        <v>0.5406894051251091</v>
      </c>
      <c r="K107" s="13">
        <f t="shared" si="12"/>
        <v>6.5736619727853246E-2</v>
      </c>
      <c r="L107" s="19">
        <f t="shared" si="7"/>
        <v>6.5736619727853274E-2</v>
      </c>
    </row>
    <row r="108" spans="1:12">
      <c r="A108" s="41" t="s">
        <v>86</v>
      </c>
      <c r="B108" s="41">
        <v>15</v>
      </c>
      <c r="C108" s="42">
        <v>2.0004565028386407</v>
      </c>
      <c r="D108" s="11">
        <f t="shared" si="8"/>
        <v>0.15762711626861525</v>
      </c>
      <c r="E108" s="46">
        <v>0.80609146514850682</v>
      </c>
      <c r="F108" s="46">
        <v>0.44059235658259677</v>
      </c>
      <c r="G108" s="12">
        <f t="shared" si="9"/>
        <v>5.5E-2</v>
      </c>
      <c r="H108" s="35">
        <v>9.8330509025201351E-2</v>
      </c>
      <c r="I108" s="11">
        <f t="shared" si="10"/>
        <v>4.1250000000000002E-2</v>
      </c>
      <c r="J108" s="12">
        <f t="shared" si="11"/>
        <v>0.19390853485149318</v>
      </c>
      <c r="K108" s="13">
        <f t="shared" si="12"/>
        <v>0.1350606001627262</v>
      </c>
      <c r="L108" s="19">
        <f t="shared" si="7"/>
        <v>0.13506060016272614</v>
      </c>
    </row>
    <row r="109" spans="1:12">
      <c r="A109" s="41" t="s">
        <v>87</v>
      </c>
      <c r="B109" s="41">
        <v>18</v>
      </c>
      <c r="C109" s="42">
        <v>1.058265749430396</v>
      </c>
      <c r="D109" s="11">
        <f t="shared" si="8"/>
        <v>0.10166098551616552</v>
      </c>
      <c r="E109" s="46">
        <v>0.77214024423164407</v>
      </c>
      <c r="F109" s="46">
        <v>0.28046286808958065</v>
      </c>
      <c r="G109" s="12">
        <f t="shared" si="9"/>
        <v>5.5E-2</v>
      </c>
      <c r="H109" s="35">
        <v>0.16385816650202897</v>
      </c>
      <c r="I109" s="11">
        <f t="shared" si="10"/>
        <v>4.1250000000000002E-2</v>
      </c>
      <c r="J109" s="12">
        <f t="shared" si="11"/>
        <v>0.22785975576835593</v>
      </c>
      <c r="K109" s="13">
        <f t="shared" si="12"/>
        <v>8.7895753110726366E-2</v>
      </c>
      <c r="L109" s="19">
        <f t="shared" si="7"/>
        <v>8.7895753110726282E-2</v>
      </c>
    </row>
    <row r="110" spans="1:12">
      <c r="A110" s="41" t="s">
        <v>88</v>
      </c>
      <c r="B110" s="41">
        <v>4</v>
      </c>
      <c r="C110" s="42">
        <v>1.1078308621714459</v>
      </c>
      <c r="D110" s="11">
        <f t="shared" si="8"/>
        <v>0.10460515321298389</v>
      </c>
      <c r="E110" s="46">
        <v>0.78461400097427347</v>
      </c>
      <c r="F110" s="46">
        <v>0.16341269092106181</v>
      </c>
      <c r="G110" s="12">
        <f t="shared" si="9"/>
        <v>4.7300000000000002E-2</v>
      </c>
      <c r="H110" s="35">
        <v>0.16567959676788763</v>
      </c>
      <c r="I110" s="11">
        <f t="shared" si="10"/>
        <v>3.5475E-2</v>
      </c>
      <c r="J110" s="12">
        <f t="shared" si="11"/>
        <v>0.21538599902572653</v>
      </c>
      <c r="K110" s="13">
        <f t="shared" si="12"/>
        <v>8.9715486100403807E-2</v>
      </c>
      <c r="L110" s="19">
        <f t="shared" si="7"/>
        <v>8.9715486100403918E-2</v>
      </c>
    </row>
    <row r="111" spans="1:12">
      <c r="A111" s="41" t="s">
        <v>89</v>
      </c>
      <c r="B111" s="41">
        <v>35</v>
      </c>
      <c r="C111" s="42">
        <v>1.5451244708853058</v>
      </c>
      <c r="D111" s="11">
        <f t="shared" si="8"/>
        <v>0.13058039357058715</v>
      </c>
      <c r="E111" s="46">
        <v>0.69486142625371305</v>
      </c>
      <c r="F111" s="46">
        <v>0.41171324567018758</v>
      </c>
      <c r="G111" s="12">
        <f t="shared" si="9"/>
        <v>5.5E-2</v>
      </c>
      <c r="H111" s="35">
        <v>0.14785932618179476</v>
      </c>
      <c r="I111" s="11">
        <f t="shared" si="10"/>
        <v>4.1250000000000002E-2</v>
      </c>
      <c r="J111" s="12">
        <f t="shared" si="11"/>
        <v>0.30513857374628695</v>
      </c>
      <c r="K111" s="13">
        <f t="shared" si="12"/>
        <v>0.10332224468426371</v>
      </c>
      <c r="L111" s="19">
        <f t="shared" si="7"/>
        <v>0.10332224468426365</v>
      </c>
    </row>
    <row r="112" spans="1:12">
      <c r="A112" s="41" t="s">
        <v>90</v>
      </c>
      <c r="B112" s="41">
        <v>15</v>
      </c>
      <c r="C112" s="42">
        <v>0.63513941960164833</v>
      </c>
      <c r="D112" s="11">
        <f t="shared" si="8"/>
        <v>7.6527281524337909E-2</v>
      </c>
      <c r="E112" s="46">
        <v>0.57413519729791029</v>
      </c>
      <c r="F112" s="46">
        <v>0.1497076220101746</v>
      </c>
      <c r="G112" s="12">
        <f t="shared" si="9"/>
        <v>4.7300000000000002E-2</v>
      </c>
      <c r="H112" s="35">
        <v>0.13203047748326249</v>
      </c>
      <c r="I112" s="11">
        <f t="shared" si="10"/>
        <v>3.5475E-2</v>
      </c>
      <c r="J112" s="12">
        <f t="shared" si="11"/>
        <v>0.42586480270208971</v>
      </c>
      <c r="K112" s="13">
        <f t="shared" si="12"/>
        <v>5.9044559752505103E-2</v>
      </c>
      <c r="L112" s="19">
        <f t="shared" si="7"/>
        <v>5.904455975250511E-2</v>
      </c>
    </row>
    <row r="113" spans="1:12">
      <c r="A113" s="41" t="s">
        <v>91</v>
      </c>
      <c r="B113" s="41">
        <v>16</v>
      </c>
      <c r="C113" s="42">
        <v>1.1524153536245123</v>
      </c>
      <c r="D113" s="11">
        <f t="shared" si="8"/>
        <v>0.10725347200529603</v>
      </c>
      <c r="E113" s="46">
        <v>0.69736720782492001</v>
      </c>
      <c r="F113" s="46">
        <v>0.27961318235637356</v>
      </c>
      <c r="G113" s="12">
        <f t="shared" si="9"/>
        <v>5.5E-2</v>
      </c>
      <c r="H113" s="35">
        <v>8.4454307614074048E-2</v>
      </c>
      <c r="I113" s="11">
        <f t="shared" si="10"/>
        <v>4.1250000000000002E-2</v>
      </c>
      <c r="J113" s="12">
        <f t="shared" si="11"/>
        <v>0.30263279217507999</v>
      </c>
      <c r="K113" s="13">
        <f t="shared" si="12"/>
        <v>8.7278656979083574E-2</v>
      </c>
      <c r="L113" s="19">
        <f t="shared" si="7"/>
        <v>8.7278656979083546E-2</v>
      </c>
    </row>
    <row r="114" spans="1:12" s="1" customFormat="1">
      <c r="A114" s="43" t="s">
        <v>124</v>
      </c>
      <c r="B114" s="43">
        <v>7165</v>
      </c>
      <c r="C114" s="44">
        <v>1.1572702941885729</v>
      </c>
      <c r="D114" s="26">
        <f t="shared" si="8"/>
        <v>0.10754185547480123</v>
      </c>
      <c r="E114" s="23">
        <v>0.65137253213346558</v>
      </c>
      <c r="F114" s="23">
        <v>0.41373294388583098</v>
      </c>
      <c r="G114" s="27">
        <f t="shared" si="9"/>
        <v>5.5E-2</v>
      </c>
      <c r="H114" s="36">
        <v>7.5197838058014305E-2</v>
      </c>
      <c r="I114" s="26">
        <f t="shared" si="10"/>
        <v>4.1250000000000002E-2</v>
      </c>
      <c r="J114" s="27">
        <f t="shared" si="11"/>
        <v>0.34862746786653442</v>
      </c>
      <c r="K114" s="28">
        <f t="shared" si="12"/>
        <v>8.4430693760447026E-2</v>
      </c>
      <c r="L114" s="23">
        <f t="shared" si="7"/>
        <v>8.4430693760447095E-2</v>
      </c>
    </row>
    <row r="115" spans="1:12" s="1" customFormat="1">
      <c r="A115" s="43" t="s">
        <v>123</v>
      </c>
      <c r="B115" s="43">
        <v>5649</v>
      </c>
      <c r="C115" s="44">
        <v>1.292817025743946</v>
      </c>
      <c r="D115" s="16">
        <f t="shared" si="8"/>
        <v>0.11559333132919039</v>
      </c>
      <c r="E115" s="23">
        <v>0.7911463267749872</v>
      </c>
      <c r="F115" s="23">
        <v>0.47976813197581314</v>
      </c>
      <c r="G115" s="17">
        <f t="shared" si="9"/>
        <v>5.5E-2</v>
      </c>
      <c r="H115" s="36">
        <v>6.3846780495244726E-2</v>
      </c>
      <c r="I115" s="16">
        <f t="shared" si="10"/>
        <v>4.1250000000000002E-2</v>
      </c>
      <c r="J115" s="17">
        <f t="shared" si="11"/>
        <v>0.2088536732250128</v>
      </c>
      <c r="K115" s="18">
        <f t="shared" si="12"/>
        <v>0.1000664535013048</v>
      </c>
      <c r="L115" s="23">
        <f t="shared" si="7"/>
        <v>0.10006645350130472</v>
      </c>
    </row>
  </sheetData>
  <mergeCells count="9">
    <mergeCell ref="B7:G7"/>
    <mergeCell ref="B3:E3"/>
    <mergeCell ref="F3:G3"/>
    <mergeCell ref="I2:I6"/>
    <mergeCell ref="B1:G1"/>
    <mergeCell ref="B2:G2"/>
    <mergeCell ref="B4:G4"/>
    <mergeCell ref="B5:G5"/>
    <mergeCell ref="B6:G6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&amp; FAQ</vt:lpstr>
      <vt:lpstr>Industry Averages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dcterms:created xsi:type="dcterms:W3CDTF">2014-01-06T21:28:12Z</dcterms:created>
  <dcterms:modified xsi:type="dcterms:W3CDTF">2023-10-19T08:38:26Z</dcterms:modified>
</cp:coreProperties>
</file>