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6827"/>
  <workbookPr/>
  <mc:AlternateContent xmlns:mc="http://schemas.openxmlformats.org/markup-compatibility/2006">
    <mc:Choice Requires="x15">
      <x15ac:absPath xmlns:x15ac="http://schemas.microsoft.com/office/spreadsheetml/2010/11/ac" url="C:\Users\Dennis Iweze\Downloads\"/>
    </mc:Choice>
  </mc:AlternateContent>
  <xr:revisionPtr revIDLastSave="0" documentId="8_{D24B940B-5691-4CE5-8D6F-4AA414713320}" xr6:coauthVersionLast="47" xr6:coauthVersionMax="47" xr10:uidLastSave="{00000000-0000-0000-0000-000000000000}"/>
  <bookViews>
    <workbookView xWindow="-108" yWindow="-108" windowWidth="23256" windowHeight="12456" tabRatio="500" activeTab="1"/>
  </bookViews>
  <sheets>
    <sheet name="Explanation &amp; FAQs" sheetId="3" r:id="rId1"/>
    <sheet name="Industry Averages" sheetId="1" r:id="rId2"/>
    <sheet name="Input Choices" sheetId="2" r:id="rId3"/>
  </sheets>
  <definedNames>
    <definedName name="_xlnm.Print_Area" localSheetId="1">'Industry Averages'!$A$10:$H$106</definedName>
    <definedName name="_xlnm.Print_Titles" localSheetId="1">'Industry Averages'!$10:$10</definedName>
  </definedNames>
  <calcPr calcId="191029" fullCalcOnLoad="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6" i="1" l="1"/>
  <c r="F105" i="1"/>
  <c r="F104" i="1"/>
  <c r="F103" i="1"/>
  <c r="H103" i="1"/>
  <c r="P103" i="1"/>
  <c r="F102" i="1"/>
  <c r="F101" i="1"/>
  <c r="H101" i="1"/>
  <c r="P101" i="1"/>
  <c r="F100" i="1"/>
  <c r="H100" i="1"/>
  <c r="P100" i="1"/>
  <c r="F99" i="1"/>
  <c r="F98" i="1"/>
  <c r="F97" i="1"/>
  <c r="F96" i="1"/>
  <c r="F95" i="1"/>
  <c r="H95" i="1"/>
  <c r="P95" i="1"/>
  <c r="F94" i="1"/>
  <c r="F93" i="1"/>
  <c r="H93" i="1"/>
  <c r="P93" i="1"/>
  <c r="F92" i="1"/>
  <c r="H92" i="1"/>
  <c r="P92" i="1"/>
  <c r="F91" i="1"/>
  <c r="H91" i="1"/>
  <c r="P91" i="1"/>
  <c r="F90" i="1"/>
  <c r="F89" i="1"/>
  <c r="F88" i="1"/>
  <c r="F87" i="1"/>
  <c r="H87" i="1"/>
  <c r="P87" i="1"/>
  <c r="F86" i="1"/>
  <c r="F85" i="1"/>
  <c r="F84" i="1"/>
  <c r="H84" i="1"/>
  <c r="P84" i="1"/>
  <c r="F83" i="1"/>
  <c r="F82" i="1"/>
  <c r="F81" i="1"/>
  <c r="F80" i="1"/>
  <c r="F79" i="1"/>
  <c r="F78" i="1"/>
  <c r="H78" i="1"/>
  <c r="P78" i="1"/>
  <c r="F77" i="1"/>
  <c r="H77" i="1"/>
  <c r="P77" i="1"/>
  <c r="F76" i="1"/>
  <c r="H76" i="1"/>
  <c r="P76" i="1"/>
  <c r="F75" i="1"/>
  <c r="F74" i="1"/>
  <c r="F73" i="1"/>
  <c r="F72" i="1"/>
  <c r="F71" i="1"/>
  <c r="H71" i="1"/>
  <c r="P71" i="1"/>
  <c r="F70" i="1"/>
  <c r="H70" i="1"/>
  <c r="P70" i="1"/>
  <c r="F69" i="1"/>
  <c r="H69" i="1"/>
  <c r="P69" i="1"/>
  <c r="F68" i="1"/>
  <c r="H68" i="1"/>
  <c r="P68" i="1"/>
  <c r="F67" i="1"/>
  <c r="F66" i="1"/>
  <c r="F65" i="1"/>
  <c r="F64" i="1"/>
  <c r="F63" i="1"/>
  <c r="H63" i="1"/>
  <c r="P63" i="1"/>
  <c r="F62" i="1"/>
  <c r="H62" i="1"/>
  <c r="P62" i="1"/>
  <c r="F61" i="1"/>
  <c r="H61" i="1"/>
  <c r="P61" i="1"/>
  <c r="F60" i="1"/>
  <c r="H60" i="1"/>
  <c r="P60" i="1"/>
  <c r="F59" i="1"/>
  <c r="F58" i="1"/>
  <c r="F57" i="1"/>
  <c r="F56" i="1"/>
  <c r="F55" i="1"/>
  <c r="H55" i="1"/>
  <c r="P55" i="1"/>
  <c r="F54" i="1"/>
  <c r="H54" i="1"/>
  <c r="P54" i="1"/>
  <c r="F53" i="1"/>
  <c r="H53" i="1"/>
  <c r="P53" i="1"/>
  <c r="F52" i="1"/>
  <c r="F51" i="1"/>
  <c r="F50" i="1"/>
  <c r="F49" i="1"/>
  <c r="F48" i="1"/>
  <c r="F47" i="1"/>
  <c r="H47" i="1"/>
  <c r="P47" i="1"/>
  <c r="F46" i="1"/>
  <c r="H46" i="1"/>
  <c r="P46" i="1"/>
  <c r="F45" i="1"/>
  <c r="H45" i="1"/>
  <c r="P45" i="1"/>
  <c r="F44" i="1"/>
  <c r="H44" i="1"/>
  <c r="P44" i="1"/>
  <c r="F43" i="1"/>
  <c r="H43" i="1"/>
  <c r="P43" i="1"/>
  <c r="F42" i="1"/>
  <c r="F41" i="1"/>
  <c r="F40" i="1"/>
  <c r="F39" i="1"/>
  <c r="F38" i="1"/>
  <c r="H38" i="1"/>
  <c r="P38" i="1"/>
  <c r="F37" i="1"/>
  <c r="H37" i="1"/>
  <c r="P37" i="1"/>
  <c r="F36" i="1"/>
  <c r="H36" i="1"/>
  <c r="P36" i="1"/>
  <c r="F35" i="1"/>
  <c r="H35" i="1"/>
  <c r="P35" i="1"/>
  <c r="F34" i="1"/>
  <c r="F33" i="1"/>
  <c r="F32" i="1"/>
  <c r="H32" i="1"/>
  <c r="P32" i="1"/>
  <c r="F31" i="1"/>
  <c r="H31" i="1"/>
  <c r="P31" i="1"/>
  <c r="F30" i="1"/>
  <c r="H30" i="1"/>
  <c r="P30" i="1"/>
  <c r="F29" i="1"/>
  <c r="H29" i="1"/>
  <c r="P29" i="1"/>
  <c r="F28" i="1"/>
  <c r="H28" i="1"/>
  <c r="P28" i="1"/>
  <c r="F27" i="1"/>
  <c r="F26" i="1"/>
  <c r="F25" i="1"/>
  <c r="F24" i="1"/>
  <c r="H24" i="1"/>
  <c r="P24" i="1"/>
  <c r="F23" i="1"/>
  <c r="H23" i="1"/>
  <c r="P23" i="1"/>
  <c r="F22" i="1"/>
  <c r="H22" i="1"/>
  <c r="P22" i="1"/>
  <c r="F21" i="1"/>
  <c r="F20" i="1"/>
  <c r="H20" i="1"/>
  <c r="P20" i="1"/>
  <c r="F19" i="1"/>
  <c r="H19" i="1"/>
  <c r="P19" i="1"/>
  <c r="F18" i="1"/>
  <c r="F17" i="1"/>
  <c r="F16" i="1"/>
  <c r="H16" i="1"/>
  <c r="P16" i="1"/>
  <c r="F15" i="1"/>
  <c r="H15" i="1"/>
  <c r="P15" i="1"/>
  <c r="F14" i="1"/>
  <c r="H14" i="1"/>
  <c r="P14" i="1"/>
  <c r="F13" i="1"/>
  <c r="H13" i="1"/>
  <c r="P13" i="1"/>
  <c r="F12" i="1"/>
  <c r="H12" i="1"/>
  <c r="P12" i="1"/>
  <c r="F11" i="1"/>
  <c r="H11" i="1"/>
  <c r="P11" i="1"/>
  <c r="H27" i="1"/>
  <c r="P27" i="1"/>
  <c r="H17" i="1"/>
  <c r="P17" i="1"/>
  <c r="H25" i="1"/>
  <c r="P25" i="1"/>
  <c r="H26" i="1"/>
  <c r="P26" i="1"/>
  <c r="H33" i="1"/>
  <c r="P33" i="1"/>
  <c r="H39" i="1"/>
  <c r="P39" i="1"/>
  <c r="H41" i="1"/>
  <c r="P41" i="1"/>
  <c r="H42" i="1"/>
  <c r="P42" i="1"/>
  <c r="H49" i="1"/>
  <c r="P49" i="1"/>
  <c r="H50" i="1"/>
  <c r="P50" i="1"/>
  <c r="H51" i="1"/>
  <c r="P51" i="1"/>
  <c r="H52" i="1"/>
  <c r="P52" i="1"/>
  <c r="H56" i="1"/>
  <c r="P56" i="1"/>
  <c r="H57" i="1"/>
  <c r="P57" i="1"/>
  <c r="H58" i="1"/>
  <c r="P58" i="1"/>
  <c r="H59" i="1"/>
  <c r="P59" i="1"/>
  <c r="H65" i="1"/>
  <c r="P65" i="1"/>
  <c r="H66" i="1"/>
  <c r="P66" i="1"/>
  <c r="H67" i="1"/>
  <c r="P67" i="1"/>
  <c r="H72" i="1"/>
  <c r="P72" i="1"/>
  <c r="H73" i="1"/>
  <c r="P73" i="1"/>
  <c r="H74" i="1"/>
  <c r="P74" i="1"/>
  <c r="H75" i="1"/>
  <c r="P75" i="1"/>
  <c r="H79" i="1"/>
  <c r="P79" i="1"/>
  <c r="H80" i="1"/>
  <c r="P80" i="1"/>
  <c r="H81" i="1"/>
  <c r="P81" i="1"/>
  <c r="H83" i="1"/>
  <c r="P83" i="1"/>
  <c r="H86" i="1"/>
  <c r="P86" i="1"/>
  <c r="H88" i="1"/>
  <c r="P88" i="1"/>
  <c r="H89" i="1"/>
  <c r="P89" i="1"/>
  <c r="H90" i="1"/>
  <c r="P90" i="1"/>
  <c r="H94" i="1"/>
  <c r="P94" i="1"/>
  <c r="H97" i="1"/>
  <c r="P97" i="1"/>
  <c r="H99" i="1"/>
  <c r="P99" i="1"/>
  <c r="H102" i="1"/>
  <c r="P102" i="1"/>
  <c r="H104" i="1"/>
  <c r="P104" i="1"/>
  <c r="H105" i="1"/>
  <c r="P105" i="1"/>
  <c r="H106" i="1"/>
  <c r="P106" i="1"/>
  <c r="H96" i="1"/>
  <c r="P96" i="1"/>
  <c r="H64" i="1"/>
  <c r="P64" i="1"/>
  <c r="H48" i="1"/>
  <c r="P48" i="1"/>
  <c r="H40" i="1"/>
  <c r="P40" i="1"/>
  <c r="H98" i="1"/>
  <c r="P98" i="1"/>
  <c r="H85" i="1"/>
  <c r="P85" i="1"/>
  <c r="H82" i="1"/>
  <c r="P82" i="1"/>
  <c r="H34" i="1"/>
  <c r="P34" i="1"/>
  <c r="H21" i="1"/>
  <c r="P21" i="1"/>
  <c r="H18" i="1"/>
  <c r="P18" i="1"/>
</calcChain>
</file>

<file path=xl/sharedStrings.xml><?xml version="1.0" encoding="utf-8"?>
<sst xmlns="http://schemas.openxmlformats.org/spreadsheetml/2006/main" count="161" uniqueCount="156">
  <si>
    <t>Advertising</t>
  </si>
  <si>
    <t>Aerospace/Defense</t>
  </si>
  <si>
    <t>Air Transport</t>
  </si>
  <si>
    <t>Apparel</t>
  </si>
  <si>
    <t>Auto Parts</t>
  </si>
  <si>
    <t>Building Materials</t>
  </si>
  <si>
    <t>Cable TV</t>
  </si>
  <si>
    <t>Chemical (Basic)</t>
  </si>
  <si>
    <t>Chemical (Diversified)</t>
  </si>
  <si>
    <t>Chemical (Specialty)</t>
  </si>
  <si>
    <t>Computers/Peripherals</t>
  </si>
  <si>
    <t>Electrical Equipment</t>
  </si>
  <si>
    <t>Entertainment</t>
  </si>
  <si>
    <t>Food Processing</t>
  </si>
  <si>
    <t>Furn/Home Furnishings</t>
  </si>
  <si>
    <t>Homebuilding</t>
  </si>
  <si>
    <t>Hotel/Gaming</t>
  </si>
  <si>
    <t>Household Products</t>
  </si>
  <si>
    <t>Information Services</t>
  </si>
  <si>
    <t>Insurance (Life)</t>
  </si>
  <si>
    <t>Insurance (Prop/Cas.)</t>
  </si>
  <si>
    <t>Machinery</t>
  </si>
  <si>
    <t>Oil/Gas Distribution</t>
  </si>
  <si>
    <t>Oilfield Svcs/Equip.</t>
  </si>
  <si>
    <t>Packaging &amp; Container</t>
  </si>
  <si>
    <t>Paper/Forest Products</t>
  </si>
  <si>
    <t>Power</t>
  </si>
  <si>
    <t>Precious Metals</t>
  </si>
  <si>
    <t>R.E.I.T.</t>
  </si>
  <si>
    <t>Recreation</t>
  </si>
  <si>
    <t>Reinsurance</t>
  </si>
  <si>
    <t>Semiconductor</t>
  </si>
  <si>
    <t>Semiconductor Equip</t>
  </si>
  <si>
    <t>Shoe</t>
  </si>
  <si>
    <t>Steel</t>
  </si>
  <si>
    <t>Telecom. Equipment</t>
  </si>
  <si>
    <t>Telecom. Services</t>
  </si>
  <si>
    <t>Tobacco</t>
  </si>
  <si>
    <t>Trucking</t>
  </si>
  <si>
    <t>Date updated:</t>
  </si>
  <si>
    <t>HiLo Risk</t>
  </si>
  <si>
    <t>Standard deviation of equity</t>
  </si>
  <si>
    <t>Number of firms</t>
  </si>
  <si>
    <t xml:space="preserve">Beta </t>
  </si>
  <si>
    <t>D/E Ratio</t>
  </si>
  <si>
    <t>Cash/Firm value</t>
  </si>
  <si>
    <t>Auto &amp; Truck</t>
  </si>
  <si>
    <t>Bank (Money Center)</t>
  </si>
  <si>
    <t>Banks (Regional)</t>
  </si>
  <si>
    <t>Beverage (Alcoholic)</t>
  </si>
  <si>
    <t>Beverage (Soft)</t>
  </si>
  <si>
    <t>Broadcasting</t>
  </si>
  <si>
    <t>Brokerage &amp; Investment Banking</t>
  </si>
  <si>
    <t>Business &amp; Consumer Services</t>
  </si>
  <si>
    <t>Coal &amp; Related Energy</t>
  </si>
  <si>
    <t>Computer Services</t>
  </si>
  <si>
    <t>Construction Supplies</t>
  </si>
  <si>
    <t>Diversified</t>
  </si>
  <si>
    <t>Drugs (Biotechnology)</t>
  </si>
  <si>
    <t>Drugs (Pharmaceutical)</t>
  </si>
  <si>
    <t>Education</t>
  </si>
  <si>
    <t>Electronics (Consumer &amp; Office)</t>
  </si>
  <si>
    <t>Electronics (General)</t>
  </si>
  <si>
    <t>Engineering/Construction</t>
  </si>
  <si>
    <t>Environmental &amp; Waste Services</t>
  </si>
  <si>
    <t>Farming/Agriculture</t>
  </si>
  <si>
    <t>Financial Svcs. (Non-bank &amp; Insurance)</t>
  </si>
  <si>
    <t>Food Wholesalers</t>
  </si>
  <si>
    <t>Green &amp; Renewable Energy</t>
  </si>
  <si>
    <t>Healthcare Products</t>
  </si>
  <si>
    <t>Healthcare Support Services</t>
  </si>
  <si>
    <t>Heathcare Information and Technology</t>
  </si>
  <si>
    <t>Hospitals/Healthcare Facilities</t>
  </si>
  <si>
    <t>Insurance (General)</t>
  </si>
  <si>
    <t>Investments &amp; Asset Management</t>
  </si>
  <si>
    <t>Metals &amp; Mining</t>
  </si>
  <si>
    <t>Office Equipment &amp; Services</t>
  </si>
  <si>
    <t>Oil/Gas (Integrated)</t>
  </si>
  <si>
    <t>Oil/Gas (Production and Exploration)</t>
  </si>
  <si>
    <t>Real Estate (Development)</t>
  </si>
  <si>
    <t>Real Estate (General/Diversified)</t>
  </si>
  <si>
    <t>Real Estate (Operations &amp; Services)</t>
  </si>
  <si>
    <t>Restaurant/Dining</t>
  </si>
  <si>
    <t>Retail (Automotive)</t>
  </si>
  <si>
    <t>Retail (Building Supply)</t>
  </si>
  <si>
    <t>Retail (Distributors)</t>
  </si>
  <si>
    <t>Retail (General)</t>
  </si>
  <si>
    <t>Retail (Grocery and Food)</t>
  </si>
  <si>
    <t>Retail (Online)</t>
  </si>
  <si>
    <t>Retail (Special Lines)</t>
  </si>
  <si>
    <t>Rubber&amp; Tires</t>
  </si>
  <si>
    <t>Shipbuilding &amp; Marine</t>
  </si>
  <si>
    <t>Software (Entertainment)</t>
  </si>
  <si>
    <t>Software (Internet)</t>
  </si>
  <si>
    <t>Software (System &amp; Application)</t>
  </si>
  <si>
    <t>Telecom (Wireless)</t>
  </si>
  <si>
    <t>Transportation</t>
  </si>
  <si>
    <t>Transportation (Railroads)</t>
  </si>
  <si>
    <t>Utility (General)</t>
  </si>
  <si>
    <t>Utility (Water)</t>
  </si>
  <si>
    <t>What is this data?</t>
  </si>
  <si>
    <t>Beta, Unlevered beta and other risk measures</t>
  </si>
  <si>
    <t>Global</t>
  </si>
  <si>
    <t>Industry Name</t>
  </si>
  <si>
    <t>Standard deviation in operating income (last 10 years)</t>
  </si>
  <si>
    <t>Publishing &amp; Newspapers</t>
  </si>
  <si>
    <t>Total Market (without financials)</t>
  </si>
  <si>
    <t>Do you want to use marginal or effective tax rates in unlevering betas?</t>
  </si>
  <si>
    <t>Marginal</t>
  </si>
  <si>
    <t>If marginal tax rate, enter the marginal tax rate to use</t>
  </si>
  <si>
    <t>Effective</t>
  </si>
  <si>
    <t>Effective Tax rate</t>
  </si>
  <si>
    <t>Notes</t>
  </si>
  <si>
    <t>if you are looking for a pure-play beta, i.e., a beta for a  business, the unlevered beta corrected for cash is your best bet. Since even sector betas can move over time, I have also reported the average of the this sector beta across time in the last column. This number, for obvious reasons, is less likely to be volatile over time.</t>
  </si>
  <si>
    <t>Unlevered beta corrected for cash - Over time</t>
  </si>
  <si>
    <t>End Game</t>
  </si>
  <si>
    <t xml:space="preserve">To estimate pure play betas by business, to use in estimating a bottom up beta for a project or a company. </t>
  </si>
  <si>
    <t>Variable</t>
  </si>
  <si>
    <t>Explanation</t>
  </si>
  <si>
    <t>Why?</t>
  </si>
  <si>
    <t>Number of firms in the indusry grouping.</t>
  </si>
  <si>
    <t>Law of large numbers?</t>
  </si>
  <si>
    <t>Beta</t>
  </si>
  <si>
    <t>Simple average across firms of each firm's  beta, taken as a weighted average of 2-year and 5-year weekly return regression betas, with 2-year betas weighted 2/3rds. If the company has only a 2-year beta, it is used.</t>
  </si>
  <si>
    <t>I average the 2-year and 5-year betas, to remove some noise at the company level, and then take the simple average to remove even more. I don't use weighted averages, since that will make each sector's beta converge on its largest company or companies.</t>
  </si>
  <si>
    <t>Total debt, including lease debt/ Market Value of equity. I aggregate each number across the firms and then compute the aggregate debt to equity ratio.</t>
  </si>
  <si>
    <t>My definition of debt for all things cost of capital. I have always treated lease commitments as debt. Now the accountants will as well.</t>
  </si>
  <si>
    <t>Effective Tax Rate</t>
  </si>
  <si>
    <t>Effective tax rate in the most recxent 12 months.</t>
  </si>
  <si>
    <t>I need a tax rate.</t>
  </si>
  <si>
    <t>Unlevered Beta</t>
  </si>
  <si>
    <r>
      <rPr>
        <b/>
        <sz val="12"/>
        <color indexed="8"/>
        <rFont val="Calibri"/>
        <family val="2"/>
      </rPr>
      <t>Beta/ (1+ (1-tax rate) (D/E))</t>
    </r>
    <r>
      <rPr>
        <sz val="12"/>
        <color theme="1"/>
        <rFont val="Calibri"/>
        <family val="2"/>
        <scheme val="minor"/>
      </rPr>
      <t xml:space="preserve">. You can use either a marginal or effective tax rate as your option. </t>
    </r>
  </si>
  <si>
    <t>Interest saves you taxes at the margin. You should generally use a marginal tax rate, but if you have a multinational facing different marginal tax rates in different regions, you may use effective instead,</t>
  </si>
  <si>
    <t>Cash/Firm Value</t>
  </si>
  <si>
    <t>Cash &amp; Marketable Securities/ (Market Value of Equity + Total Debt, including lease debt. Aggregated across companies first ans then computed.</t>
  </si>
  <si>
    <t xml:space="preserve">Cash is usualy invested in liquid, close to riskless investments and has a beta close to zero. </t>
  </si>
  <si>
    <t>Unlevered Beta corrected for cash</t>
  </si>
  <si>
    <r>
      <rPr>
        <b/>
        <sz val="12"/>
        <color indexed="8"/>
        <rFont val="Calibri"/>
        <family val="2"/>
      </rPr>
      <t>Unlevered Beta/ (1- Cash/Firm Vaue</t>
    </r>
    <r>
      <rPr>
        <sz val="12"/>
        <color theme="1"/>
        <rFont val="Calibri"/>
        <family val="2"/>
        <scheme val="minor"/>
      </rPr>
      <t>). Cash has a beta of zero. With this calculation, I remove its effect to get a pure play beta.</t>
    </r>
  </si>
  <si>
    <t>The standard unlevered beta is an unlevered beta for the company. If the company holds a large amount of cash, you need to remove it from the calculation to get a beta for just the business.</t>
  </si>
  <si>
    <t>Simple average of (High Price for year - Low Price/ (High Price + Low Price). It is a non-parametric and simple measure of price risk.</t>
  </si>
  <si>
    <t>If you don't like making distributional assumptions and want a simple range-based measure of risk…</t>
  </si>
  <si>
    <t>Standard deviation (equity)</t>
  </si>
  <si>
    <t>Simple average across firms of each firm's standard deviation in stock prices in the prior 2 years, using weekly returns.</t>
  </si>
  <si>
    <t>This is the total risk. Beta measures only the portion of this standard deviation that is market-related.</t>
  </si>
  <si>
    <t>Standard deviation (operating income)</t>
  </si>
  <si>
    <t>Simple average across firms of each firm's coefficient of variation in annual operating income over prior 10 years. (Coefficient of variation is standard deviation divided by average operating income over the period)</t>
  </si>
  <si>
    <t>If you don't like price-based measures of risk, preferring something more intrinsic, this may be your preferred measure of risk. (Since operating income levels vary widely across firms, I used the coefficient of variation.)</t>
  </si>
  <si>
    <t>Total Market</t>
  </si>
  <si>
    <t>2019</t>
  </si>
  <si>
    <t>2020</t>
  </si>
  <si>
    <t>Unlevered beta</t>
    <phoneticPr fontId="0" type="noConversion"/>
  </si>
  <si>
    <t>Unlevered beta corrected for cash</t>
    <phoneticPr fontId="0" type="noConversion"/>
  </si>
  <si>
    <t>NA</t>
  </si>
  <si>
    <t>2021</t>
  </si>
  <si>
    <t>2022</t>
  </si>
  <si>
    <t>Average (2019-23)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</si>
</sst>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8" formatCode="0.0000"/>
  </numFmts>
  <fonts count="15" x14ac:knownFonts="1">
    <font>
      <sz val="12"/>
      <color theme="1"/>
      <name val="Calibri"/>
      <family val="2"/>
      <scheme val="minor"/>
    </font>
    <font>
      <sz val="8"/>
      <name val="Calibri"/>
      <family val="2"/>
    </font>
    <font>
      <i/>
      <sz val="10"/>
      <name val="Verdana"/>
      <family val="2"/>
    </font>
    <font>
      <b/>
      <sz val="12"/>
      <color indexed="8"/>
      <name val="Calibri"/>
      <family val="2"/>
    </font>
    <font>
      <sz val="12"/>
      <color theme="1"/>
      <name val="Calibri"/>
      <family val="2"/>
      <scheme val="minor"/>
    </font>
    <font>
      <u/>
      <sz val="12"/>
      <color theme="10"/>
      <name val="Calibri"/>
      <family val="2"/>
      <scheme val="minor"/>
    </font>
    <font>
      <b/>
      <sz val="12"/>
      <color theme="1"/>
      <name val="Calibri"/>
      <family val="2"/>
      <scheme val="minor"/>
    </font>
    <font>
      <sz val="12"/>
      <color rgb="FFFF0000"/>
      <name val="Calibri"/>
      <family val="2"/>
      <scheme val="minor"/>
    </font>
    <font>
      <b/>
      <sz val="12"/>
      <color rgb="FF000000"/>
      <name val="Calibri"/>
      <family val="2"/>
      <scheme val="minor"/>
    </font>
    <font>
      <sz val="14"/>
      <color theme="1"/>
      <name val="Calibri"/>
      <family val="2"/>
      <scheme val="minor"/>
    </font>
    <font>
      <b/>
      <i/>
      <sz val="10"/>
      <color theme="1"/>
      <name val="Verdana"/>
      <family val="2"/>
    </font>
    <font>
      <i/>
      <sz val="10"/>
      <color theme="1"/>
      <name val="Verdana"/>
      <family val="2"/>
    </font>
    <font>
      <b/>
      <i/>
      <sz val="12"/>
      <color theme="1"/>
      <name val="Calibri"/>
      <family val="2"/>
      <scheme val="minor"/>
    </font>
    <font>
      <i/>
      <sz val="12"/>
      <color rgb="FF000000"/>
      <name val="Calibri"/>
      <family val="2"/>
      <scheme val="minor"/>
    </font>
    <font>
      <sz val="12"/>
      <name val="Calibri"/>
      <family val="2"/>
      <scheme val="minor"/>
    </font>
  </fonts>
  <fills count="5">
    <fill>
      <patternFill patternType="none"/>
    </fill>
    <fill>
      <patternFill patternType="gray125"/>
    </fill>
    <fill>
      <patternFill patternType="solid">
        <fgColor theme="0" tint="-0.14999847407452621"/>
        <bgColor rgb="FF000000"/>
      </patternFill>
    </fill>
    <fill>
      <patternFill patternType="solid">
        <fgColor rgb="FFFFFF00"/>
        <bgColor indexed="64"/>
      </patternFill>
    </fill>
    <fill>
      <patternFill patternType="solid">
        <fgColor theme="0" tint="-0.249977111117893"/>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style="thin">
        <color indexed="64"/>
      </bottom>
      <diagonal/>
    </border>
    <border>
      <left/>
      <right style="medium">
        <color rgb="FF000000"/>
      </right>
      <top style="medium">
        <color indexed="64"/>
      </top>
      <bottom style="thin">
        <color indexed="64"/>
      </bottom>
      <diagonal/>
    </border>
    <border>
      <left/>
      <right style="medium">
        <color rgb="FF000000"/>
      </right>
      <top style="thin">
        <color indexed="64"/>
      </top>
      <bottom style="thin">
        <color indexed="64"/>
      </bottom>
      <diagonal/>
    </border>
    <border>
      <left/>
      <right style="medium">
        <color rgb="FF000000"/>
      </right>
      <top style="thin">
        <color indexed="64"/>
      </top>
      <bottom/>
      <diagonal/>
    </border>
  </borders>
  <cellStyleXfs count="3">
    <xf numFmtId="0" fontId="0" fillId="0" borderId="0"/>
    <xf numFmtId="0" fontId="5" fillId="0" borderId="0" applyNumberFormat="0" applyFill="0" applyBorder="0" applyAlignment="0" applyProtection="0"/>
    <xf numFmtId="9" fontId="4" fillId="0" borderId="0" applyFont="0" applyFill="0" applyBorder="0" applyAlignment="0" applyProtection="0"/>
  </cellStyleXfs>
  <cellXfs count="70">
    <xf numFmtId="0" fontId="0" fillId="0" borderId="0" xfId="0"/>
    <xf numFmtId="0" fontId="0" fillId="0" borderId="1" xfId="0" applyBorder="1" applyAlignment="1">
      <alignment horizontal="center"/>
    </xf>
    <xf numFmtId="2" fontId="0" fillId="0" borderId="1" xfId="0" applyNumberFormat="1" applyBorder="1" applyAlignment="1">
      <alignment horizontal="center"/>
    </xf>
    <xf numFmtId="0" fontId="6" fillId="0" borderId="0" xfId="0" applyFont="1"/>
    <xf numFmtId="10" fontId="0" fillId="0" borderId="1" xfId="0" applyNumberFormat="1" applyBorder="1" applyAlignment="1">
      <alignment horizontal="center"/>
    </xf>
    <xf numFmtId="178" fontId="0" fillId="0" borderId="1" xfId="0" applyNumberFormat="1" applyBorder="1" applyAlignment="1">
      <alignment horizontal="center"/>
    </xf>
    <xf numFmtId="0" fontId="8" fillId="2" borderId="2" xfId="0" applyFont="1" applyFill="1" applyBorder="1" applyAlignment="1">
      <alignment horizontal="left"/>
    </xf>
    <xf numFmtId="0" fontId="8" fillId="2" borderId="3" xfId="0" applyFont="1" applyFill="1" applyBorder="1" applyAlignment="1">
      <alignment horizontal="left"/>
    </xf>
    <xf numFmtId="0" fontId="8" fillId="2" borderId="4" xfId="0" applyFont="1" applyFill="1" applyBorder="1" applyAlignment="1">
      <alignment horizontal="left"/>
    </xf>
    <xf numFmtId="0" fontId="0" fillId="0" borderId="0" xfId="0" applyAlignment="1">
      <alignment horizontal="left"/>
    </xf>
    <xf numFmtId="0" fontId="0" fillId="0" borderId="0" xfId="0" applyAlignment="1">
      <alignment wrapText="1"/>
    </xf>
    <xf numFmtId="0" fontId="5" fillId="2" borderId="0" xfId="1" applyFill="1" applyBorder="1" applyAlignment="1">
      <alignment horizontal="left"/>
    </xf>
    <xf numFmtId="0" fontId="0" fillId="0" borderId="0" xfId="0" applyAlignment="1">
      <alignment horizontal="center"/>
    </xf>
    <xf numFmtId="2" fontId="0" fillId="0" borderId="0" xfId="0" applyNumberFormat="1" applyAlignment="1">
      <alignment horizontal="center"/>
    </xf>
    <xf numFmtId="0" fontId="0" fillId="3" borderId="1" xfId="0" applyFill="1" applyBorder="1" applyAlignment="1">
      <alignment horizontal="center"/>
    </xf>
    <xf numFmtId="10" fontId="0" fillId="3" borderId="1" xfId="0" applyNumberFormat="1" applyFill="1" applyBorder="1" applyAlignment="1">
      <alignment horizontal="center"/>
    </xf>
    <xf numFmtId="2" fontId="0" fillId="0" borderId="0" xfId="0" applyNumberFormat="1"/>
    <xf numFmtId="2" fontId="6" fillId="0" borderId="0" xfId="0" applyNumberFormat="1" applyFont="1"/>
    <xf numFmtId="2" fontId="2" fillId="0" borderId="1" xfId="0" applyNumberFormat="1" applyFont="1" applyBorder="1" applyAlignment="1">
      <alignment horizontal="center" wrapText="1"/>
    </xf>
    <xf numFmtId="0" fontId="0" fillId="0" borderId="1" xfId="0" applyBorder="1"/>
    <xf numFmtId="0" fontId="9" fillId="0" borderId="5" xfId="0" applyFont="1" applyBorder="1" applyAlignment="1">
      <alignment vertical="center"/>
    </xf>
    <xf numFmtId="0" fontId="9" fillId="0" borderId="5" xfId="0" applyFont="1" applyBorder="1" applyAlignment="1">
      <alignment wrapText="1"/>
    </xf>
    <xf numFmtId="0" fontId="0" fillId="0" borderId="0" xfId="0" applyAlignment="1">
      <alignment vertical="top" wrapText="1"/>
    </xf>
    <xf numFmtId="0" fontId="6" fillId="0" borderId="1" xfId="0" applyFont="1" applyBorder="1"/>
    <xf numFmtId="0" fontId="6" fillId="0" borderId="1" xfId="0" applyFont="1" applyBorder="1" applyAlignment="1">
      <alignment vertical="top" wrapText="1"/>
    </xf>
    <xf numFmtId="0" fontId="7" fillId="0" borderId="1" xfId="0" applyFont="1" applyBorder="1" applyAlignment="1">
      <alignment vertical="center"/>
    </xf>
    <xf numFmtId="0" fontId="0" fillId="0" borderId="1" xfId="0" applyBorder="1" applyAlignment="1">
      <alignment vertical="top" wrapText="1"/>
    </xf>
    <xf numFmtId="0" fontId="0" fillId="0" borderId="1" xfId="0" applyBorder="1" applyAlignment="1">
      <alignment vertical="top"/>
    </xf>
    <xf numFmtId="0" fontId="6" fillId="0" borderId="0" xfId="0" applyFont="1" applyAlignment="1">
      <alignment horizontal="center"/>
    </xf>
    <xf numFmtId="0" fontId="10" fillId="0" borderId="0" xfId="0" applyFont="1" applyAlignment="1">
      <alignment horizontal="center"/>
    </xf>
    <xf numFmtId="0" fontId="11" fillId="0" borderId="0" xfId="0" applyFont="1" applyAlignment="1">
      <alignment horizontal="center"/>
    </xf>
    <xf numFmtId="0" fontId="2" fillId="0" borderId="1" xfId="0" applyFont="1" applyBorder="1" applyAlignment="1">
      <alignment wrapText="1"/>
    </xf>
    <xf numFmtId="0" fontId="2" fillId="0" borderId="1" xfId="0" applyFont="1" applyBorder="1" applyAlignment="1">
      <alignment horizontal="center" wrapText="1"/>
    </xf>
    <xf numFmtId="10" fontId="2" fillId="0" borderId="1" xfId="2" applyNumberFormat="1" applyFont="1" applyBorder="1" applyAlignment="1">
      <alignment horizontal="center" wrapText="1"/>
    </xf>
    <xf numFmtId="2" fontId="2" fillId="0" borderId="6" xfId="0" applyNumberFormat="1" applyFont="1" applyBorder="1" applyAlignment="1">
      <alignment horizontal="center" wrapText="1"/>
    </xf>
    <xf numFmtId="10" fontId="4" fillId="0" borderId="1" xfId="2" applyNumberFormat="1" applyFont="1" applyBorder="1" applyAlignment="1">
      <alignment horizontal="center"/>
    </xf>
    <xf numFmtId="0" fontId="14" fillId="2" borderId="19" xfId="0" applyFont="1" applyFill="1" applyBorder="1" applyAlignment="1">
      <alignment horizontal="left"/>
    </xf>
    <xf numFmtId="0" fontId="14" fillId="2" borderId="20" xfId="0" applyFont="1" applyFill="1" applyBorder="1" applyAlignment="1">
      <alignment horizontal="left"/>
    </xf>
    <xf numFmtId="0" fontId="14" fillId="2" borderId="25" xfId="0" applyFont="1" applyFill="1" applyBorder="1" applyAlignment="1">
      <alignment horizontal="left"/>
    </xf>
    <xf numFmtId="0" fontId="14" fillId="2" borderId="27" xfId="0" applyFont="1" applyFill="1" applyBorder="1" applyAlignment="1">
      <alignment horizontal="left"/>
    </xf>
    <xf numFmtId="0" fontId="6" fillId="0" borderId="2" xfId="0" applyFont="1" applyBorder="1" applyAlignment="1">
      <alignment horizontal="center"/>
    </xf>
    <xf numFmtId="0" fontId="6" fillId="0" borderId="7" xfId="0" applyFont="1" applyBorder="1" applyAlignment="1">
      <alignment horizontal="center"/>
    </xf>
    <xf numFmtId="0" fontId="6" fillId="0" borderId="8" xfId="0" applyFont="1" applyBorder="1" applyAlignment="1">
      <alignment horizontal="center"/>
    </xf>
    <xf numFmtId="0" fontId="0" fillId="0" borderId="9" xfId="0" applyBorder="1" applyAlignment="1">
      <alignment horizontal="left" vertical="top" wrapText="1"/>
    </xf>
    <xf numFmtId="0" fontId="0" fillId="0" borderId="1" xfId="0" applyBorder="1" applyAlignment="1">
      <alignment horizontal="left" vertical="top" wrapText="1"/>
    </xf>
    <xf numFmtId="0" fontId="0" fillId="0" borderId="10" xfId="0" applyBorder="1" applyAlignment="1">
      <alignment horizontal="left" vertical="top" wrapText="1"/>
    </xf>
    <xf numFmtId="0" fontId="0" fillId="0" borderId="11" xfId="0" applyBorder="1" applyAlignment="1">
      <alignment horizontal="left" vertical="top" wrapText="1"/>
    </xf>
    <xf numFmtId="0" fontId="0" fillId="0" borderId="12" xfId="0" applyBorder="1" applyAlignment="1">
      <alignment horizontal="left" vertical="top" wrapText="1"/>
    </xf>
    <xf numFmtId="0" fontId="0" fillId="0" borderId="13" xfId="0" applyBorder="1" applyAlignment="1">
      <alignment horizontal="left" vertical="top" wrapText="1"/>
    </xf>
    <xf numFmtId="0" fontId="12" fillId="0" borderId="14" xfId="0" applyFont="1" applyBorder="1" applyAlignment="1">
      <alignment horizontal="center"/>
    </xf>
    <xf numFmtId="0" fontId="12" fillId="0" borderId="15" xfId="0" applyFont="1" applyBorder="1" applyAlignment="1">
      <alignment horizontal="center"/>
    </xf>
    <xf numFmtId="0" fontId="12" fillId="0" borderId="16" xfId="0" applyFont="1" applyBorder="1" applyAlignment="1">
      <alignment horizontal="center"/>
    </xf>
    <xf numFmtId="15" fontId="13" fillId="2" borderId="17" xfId="0" applyNumberFormat="1" applyFont="1" applyFill="1" applyBorder="1" applyAlignment="1">
      <alignment horizontal="left"/>
    </xf>
    <xf numFmtId="15" fontId="13" fillId="2" borderId="18" xfId="0" applyNumberFormat="1" applyFont="1" applyFill="1" applyBorder="1" applyAlignment="1">
      <alignment horizontal="left"/>
    </xf>
    <xf numFmtId="15" fontId="13" fillId="2" borderId="26" xfId="0" applyNumberFormat="1" applyFont="1" applyFill="1" applyBorder="1" applyAlignment="1">
      <alignment horizontal="left"/>
    </xf>
    <xf numFmtId="0" fontId="5" fillId="2" borderId="19" xfId="1" applyFill="1" applyBorder="1" applyAlignment="1">
      <alignment horizontal="left"/>
    </xf>
    <xf numFmtId="0" fontId="5" fillId="2" borderId="20" xfId="1" applyFill="1" applyBorder="1" applyAlignment="1">
      <alignment horizontal="left"/>
    </xf>
    <xf numFmtId="0" fontId="5" fillId="2" borderId="27" xfId="1" applyFill="1" applyBorder="1" applyAlignment="1">
      <alignment horizontal="left"/>
    </xf>
    <xf numFmtId="15" fontId="5" fillId="2" borderId="19" xfId="1" applyNumberFormat="1" applyFill="1" applyBorder="1" applyAlignment="1">
      <alignment horizontal="left"/>
    </xf>
    <xf numFmtId="15" fontId="5" fillId="2" borderId="20" xfId="1" applyNumberFormat="1" applyFill="1" applyBorder="1" applyAlignment="1">
      <alignment horizontal="left"/>
    </xf>
    <xf numFmtId="15" fontId="5" fillId="2" borderId="27" xfId="1" applyNumberFormat="1" applyFill="1" applyBorder="1" applyAlignment="1">
      <alignment horizontal="left"/>
    </xf>
    <xf numFmtId="0" fontId="5" fillId="2" borderId="19" xfId="1" applyFill="1" applyBorder="1"/>
    <xf numFmtId="0" fontId="5" fillId="2" borderId="20" xfId="1" applyFill="1" applyBorder="1"/>
    <xf numFmtId="0" fontId="5" fillId="2" borderId="27" xfId="1" applyFill="1" applyBorder="1"/>
    <xf numFmtId="0" fontId="5" fillId="4" borderId="21" xfId="1" applyFill="1" applyBorder="1" applyAlignment="1">
      <alignment horizontal="left" vertical="top" wrapText="1"/>
    </xf>
    <xf numFmtId="0" fontId="5" fillId="4" borderId="22" xfId="1" applyFill="1" applyBorder="1" applyAlignment="1">
      <alignment horizontal="left" vertical="top" wrapText="1"/>
    </xf>
    <xf numFmtId="0" fontId="5" fillId="4" borderId="6" xfId="1" applyFill="1" applyBorder="1" applyAlignment="1">
      <alignment horizontal="left" vertical="top" wrapText="1"/>
    </xf>
    <xf numFmtId="0" fontId="5" fillId="2" borderId="23" xfId="1" applyFill="1" applyBorder="1" applyAlignment="1">
      <alignment horizontal="left"/>
    </xf>
    <xf numFmtId="0" fontId="5" fillId="2" borderId="24" xfId="1" applyFill="1" applyBorder="1" applyAlignment="1">
      <alignment horizontal="left"/>
    </xf>
    <xf numFmtId="0" fontId="5" fillId="2" borderId="28" xfId="1" applyFill="1" applyBorder="1" applyAlignment="1">
      <alignment horizontal="left"/>
    </xf>
  </cellXfs>
  <cellStyles count="3">
    <cellStyle name="Hyperlink" xfId="1" builtinId="8"/>
    <cellStyle name="Normal" xfId="0" builtinId="0"/>
    <cellStyle name="Percent" xfId="2" builtinId="5"/>
  </cellStyles>
  <dxfs count="20">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alignment horizontal="center" vertical="bottom" textRotation="0" wrapText="0" indent="0" justifyLastLine="0" shrinkToFit="0" readingOrder="0"/>
    </dxf>
    <dxf>
      <font>
        <b val="0"/>
        <i/>
        <strike val="0"/>
        <condense val="0"/>
        <extend val="0"/>
        <outline val="0"/>
        <shadow val="0"/>
        <u val="none"/>
        <vertAlign val="baseline"/>
        <sz val="10"/>
        <color auto="1"/>
        <name val="Verdana"/>
        <family val="2"/>
        <scheme val="none"/>
      </font>
      <alignment horizontal="center" vertical="bottom" textRotation="0" wrapText="1" indent="0" justifyLastLine="0" shrinkToFit="0" readingOrder="0"/>
      <border diagonalUp="0" diagonalDown="0" outline="0">
        <left style="thin">
          <color indexed="64"/>
        </left>
        <right style="thin">
          <color indexed="64"/>
        </right>
        <top/>
        <bottom/>
      </border>
    </dxf>
    <dxf>
      <alignment horizontal="center" vertical="bottom" textRotation="0" wrapText="0" indent="0" justifyLastLine="0" shrinkToFit="0" readingOrder="0"/>
    </dxf>
    <dxf>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alignment horizontal="center" vertical="bottom" textRotation="0" wrapText="0" indent="0" justifyLastLine="0" shrinkToFit="0" readingOrder="0"/>
    </dxf>
    <dxf>
      <alignment horizontal="center" vertical="bottom" textRotation="0" wrapText="0" indent="0" justifyLastLine="0" shrinkToFit="0" readingOrder="0"/>
    </dxf>
    <dxf>
      <numFmt numFmtId="14" formatCode="0.00%"/>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dxf>
    <dxf>
      <numFmt numFmtId="14" formatCode="0.00%"/>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dxf>
    <dxf>
      <numFmt numFmtId="178" formatCode="0.0000"/>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dxf>
    <dxf>
      <numFmt numFmtId="2" formatCode="0.00"/>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dxf>
    <dxf>
      <numFmt numFmtId="14" formatCode="0.00%"/>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dxf>
    <dxf>
      <numFmt numFmtId="2" formatCode="0.00"/>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dxf>
    <dxf>
      <numFmt numFmtId="14" formatCode="0.00%"/>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dxf>
    <dxf>
      <numFmt numFmtId="14" formatCode="0.00%"/>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dxf>
    <dxf>
      <numFmt numFmtId="2" formatCode="0.00"/>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dxf>
    <dxf>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dxf>
  </dxfs>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ables/table1.xml><?xml version="1.0" encoding="utf-8"?>
<table xmlns="http://schemas.openxmlformats.org/spreadsheetml/2006/main" id="1" name="Table1" displayName="Table1" ref="A10:O106" totalsRowShown="0" headerRowDxfId="4" dataDxfId="3" headerRowBorderDxfId="1" tableBorderDxfId="2" totalsRowBorderDxfId="0">
  <autoFilter ref="A10:O106"/>
  <tableColumns count="15">
    <tableColumn id="1" name="Industry Name" dataDxfId="19"/>
    <tableColumn id="2" name="Number of firms" dataDxfId="18"/>
    <tableColumn id="3" name="Beta " dataDxfId="17"/>
    <tableColumn id="4" name="D/E Ratio" dataDxfId="16"/>
    <tableColumn id="5" name="Effective Tax rate" dataDxfId="15"/>
    <tableColumn id="6" name="Unlevered beta" dataDxfId="14">
      <calculatedColumnFormula>IF($F$8="Effective",C11/(1+(1-E11)*D11),C11/(1+(1-$F$9)*D11))</calculatedColumnFormula>
    </tableColumn>
    <tableColumn id="7" name="Cash/Firm value" dataDxfId="13"/>
    <tableColumn id="8" name="Unlevered beta corrected for cash" dataDxfId="12">
      <calculatedColumnFormula>F11/(1-G11)</calculatedColumnFormula>
    </tableColumn>
    <tableColumn id="9" name="HiLo Risk" dataDxfId="11"/>
    <tableColumn id="10" name="Standard deviation of equity" dataDxfId="10"/>
    <tableColumn id="11" name="Standard deviation in operating income (last 10 years)" dataDxfId="9" dataCellStyle="Percent"/>
    <tableColumn id="13" name="2019" dataDxfId="8"/>
    <tableColumn id="14" name="2020" dataDxfId="7"/>
    <tableColumn id="15" name="2021" dataDxfId="6"/>
    <tableColumn id="16" name="2022" dataDxfId="5"/>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workbookViewId="0">
      <selection sqref="A1:C65536"/>
    </sheetView>
  </sheetViews>
  <sheetFormatPr defaultRowHeight="15.6" x14ac:dyDescent="0.3"/>
  <cols>
    <col min="1" max="1" width="33.296875" customWidth="1"/>
    <col min="2" max="2" width="60.19921875" customWidth="1"/>
    <col min="3" max="3" width="43.296875" style="22" customWidth="1"/>
    <col min="4" max="256" width="11.19921875" customWidth="1"/>
  </cols>
  <sheetData>
    <row r="1" spans="1:3" ht="36.6" thickBot="1" x14ac:dyDescent="0.4">
      <c r="A1" s="20" t="s">
        <v>115</v>
      </c>
      <c r="B1" s="21" t="s">
        <v>116</v>
      </c>
    </row>
    <row r="3" spans="1:3" x14ac:dyDescent="0.3">
      <c r="A3" s="23" t="s">
        <v>117</v>
      </c>
      <c r="B3" s="23" t="s">
        <v>118</v>
      </c>
      <c r="C3" s="24" t="s">
        <v>119</v>
      </c>
    </row>
    <row r="4" spans="1:3" x14ac:dyDescent="0.3">
      <c r="A4" s="25" t="s">
        <v>42</v>
      </c>
      <c r="B4" s="19" t="s">
        <v>120</v>
      </c>
      <c r="C4" s="26" t="s">
        <v>121</v>
      </c>
    </row>
    <row r="5" spans="1:3" ht="93.6" x14ac:dyDescent="0.3">
      <c r="A5" s="25" t="s">
        <v>122</v>
      </c>
      <c r="B5" s="26" t="s">
        <v>123</v>
      </c>
      <c r="C5" s="26" t="s">
        <v>124</v>
      </c>
    </row>
    <row r="6" spans="1:3" ht="46.8" x14ac:dyDescent="0.3">
      <c r="A6" s="25" t="s">
        <v>44</v>
      </c>
      <c r="B6" s="26" t="s">
        <v>125</v>
      </c>
      <c r="C6" s="26" t="s">
        <v>126</v>
      </c>
    </row>
    <row r="7" spans="1:3" x14ac:dyDescent="0.3">
      <c r="A7" s="25" t="s">
        <v>127</v>
      </c>
      <c r="B7" s="27" t="s">
        <v>128</v>
      </c>
      <c r="C7" s="26" t="s">
        <v>129</v>
      </c>
    </row>
    <row r="8" spans="1:3" ht="78" x14ac:dyDescent="0.3">
      <c r="A8" s="25" t="s">
        <v>130</v>
      </c>
      <c r="B8" s="26" t="s">
        <v>131</v>
      </c>
      <c r="C8" s="26" t="s">
        <v>132</v>
      </c>
    </row>
    <row r="9" spans="1:3" ht="46.8" x14ac:dyDescent="0.3">
      <c r="A9" s="25" t="s">
        <v>133</v>
      </c>
      <c r="B9" s="26" t="s">
        <v>134</v>
      </c>
      <c r="C9" s="26" t="s">
        <v>135</v>
      </c>
    </row>
    <row r="10" spans="1:3" ht="78" x14ac:dyDescent="0.3">
      <c r="A10" s="25" t="s">
        <v>136</v>
      </c>
      <c r="B10" s="26" t="s">
        <v>137</v>
      </c>
      <c r="C10" s="26" t="s">
        <v>138</v>
      </c>
    </row>
    <row r="11" spans="1:3" ht="46.8" x14ac:dyDescent="0.3">
      <c r="A11" s="25" t="s">
        <v>40</v>
      </c>
      <c r="B11" s="26" t="s">
        <v>139</v>
      </c>
      <c r="C11" s="26" t="s">
        <v>140</v>
      </c>
    </row>
    <row r="12" spans="1:3" ht="46.8" x14ac:dyDescent="0.3">
      <c r="A12" s="25" t="s">
        <v>141</v>
      </c>
      <c r="B12" s="26" t="s">
        <v>142</v>
      </c>
      <c r="C12" s="26" t="s">
        <v>143</v>
      </c>
    </row>
    <row r="13" spans="1:3" ht="78" x14ac:dyDescent="0.3">
      <c r="A13" s="25" t="s">
        <v>144</v>
      </c>
      <c r="B13" s="26" t="s">
        <v>145</v>
      </c>
      <c r="C13" s="26" t="s">
        <v>146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106"/>
  <sheetViews>
    <sheetView tabSelected="1" workbookViewId="0">
      <selection activeCell="B6" sqref="B6:G6"/>
    </sheetView>
  </sheetViews>
  <sheetFormatPr defaultRowHeight="15.6" x14ac:dyDescent="0.3"/>
  <cols>
    <col min="1" max="1" width="24.69921875" style="9" bestFit="1" customWidth="1"/>
    <col min="2" max="2" width="17.69921875" customWidth="1"/>
    <col min="3" max="3" width="11.19921875" customWidth="1"/>
    <col min="4" max="4" width="13.796875" customWidth="1"/>
    <col min="5" max="5" width="11.796875" customWidth="1"/>
    <col min="6" max="6" width="16.69921875" customWidth="1"/>
    <col min="7" max="7" width="17.69921875" customWidth="1"/>
    <col min="8" max="8" width="32.5" customWidth="1"/>
    <col min="9" max="9" width="11.69921875" customWidth="1"/>
    <col min="10" max="10" width="27.796875" customWidth="1"/>
    <col min="11" max="11" width="47.69921875" customWidth="1"/>
    <col min="12" max="15" width="10.796875" style="12" customWidth="1"/>
    <col min="16" max="16" width="12.296875" style="16" customWidth="1"/>
    <col min="17" max="256" width="11.19921875" customWidth="1"/>
  </cols>
  <sheetData>
    <row r="1" spans="1:16" x14ac:dyDescent="0.3">
      <c r="A1" s="6" t="s">
        <v>39</v>
      </c>
      <c r="B1" s="52">
        <v>44931</v>
      </c>
      <c r="C1" s="53"/>
      <c r="D1" s="53"/>
      <c r="E1" s="53"/>
      <c r="F1" s="53"/>
      <c r="G1" s="54"/>
      <c r="H1" s="64"/>
      <c r="I1" s="40" t="s">
        <v>112</v>
      </c>
      <c r="J1" s="41"/>
      <c r="K1" s="42"/>
    </row>
    <row r="2" spans="1:16" x14ac:dyDescent="0.3">
      <c r="A2" s="7"/>
      <c r="B2" s="55"/>
      <c r="C2" s="56"/>
      <c r="D2" s="56"/>
      <c r="E2" s="56"/>
      <c r="F2" s="56"/>
      <c r="G2" s="57"/>
      <c r="H2" s="65"/>
      <c r="I2" s="43" t="s">
        <v>113</v>
      </c>
      <c r="J2" s="44"/>
      <c r="K2" s="45"/>
    </row>
    <row r="3" spans="1:16" x14ac:dyDescent="0.3">
      <c r="A3" s="7" t="s">
        <v>100</v>
      </c>
      <c r="B3" s="36" t="s">
        <v>101</v>
      </c>
      <c r="C3" s="37"/>
      <c r="D3" s="37"/>
      <c r="E3" s="38"/>
      <c r="F3" s="36" t="s">
        <v>102</v>
      </c>
      <c r="G3" s="39"/>
      <c r="H3" s="65"/>
      <c r="I3" s="43"/>
      <c r="J3" s="44"/>
      <c r="K3" s="45"/>
    </row>
    <row r="4" spans="1:16" x14ac:dyDescent="0.3">
      <c r="A4" s="7"/>
      <c r="B4" s="58"/>
      <c r="C4" s="59"/>
      <c r="D4" s="59"/>
      <c r="E4" s="59"/>
      <c r="F4" s="59"/>
      <c r="G4" s="60"/>
      <c r="H4" s="65"/>
      <c r="I4" s="43"/>
      <c r="J4" s="44"/>
      <c r="K4" s="45"/>
    </row>
    <row r="5" spans="1:16" x14ac:dyDescent="0.3">
      <c r="A5" s="7"/>
      <c r="B5" s="61"/>
      <c r="C5" s="62"/>
      <c r="D5" s="62"/>
      <c r="E5" s="62"/>
      <c r="F5" s="62"/>
      <c r="G5" s="63"/>
      <c r="H5" s="65"/>
      <c r="I5" s="43"/>
      <c r="J5" s="44"/>
      <c r="K5" s="45"/>
    </row>
    <row r="6" spans="1:16" s="3" customFormat="1" x14ac:dyDescent="0.3">
      <c r="A6" s="7"/>
      <c r="B6" s="55"/>
      <c r="C6" s="56"/>
      <c r="D6" s="56"/>
      <c r="E6" s="56"/>
      <c r="F6" s="56"/>
      <c r="G6" s="57"/>
      <c r="H6" s="65"/>
      <c r="I6" s="43"/>
      <c r="J6" s="44"/>
      <c r="K6" s="45"/>
      <c r="L6" s="28"/>
      <c r="M6" s="28"/>
      <c r="N6" s="28"/>
      <c r="O6" s="28"/>
      <c r="P6" s="17"/>
    </row>
    <row r="7" spans="1:16" ht="16.2" thickBot="1" x14ac:dyDescent="0.35">
      <c r="A7" s="8"/>
      <c r="B7" s="67"/>
      <c r="C7" s="68"/>
      <c r="D7" s="68"/>
      <c r="E7" s="68"/>
      <c r="F7" s="68"/>
      <c r="G7" s="69"/>
      <c r="H7" s="66"/>
      <c r="I7" s="46"/>
      <c r="J7" s="47"/>
      <c r="K7" s="48"/>
    </row>
    <row r="8" spans="1:16" ht="16.2" thickBot="1" x14ac:dyDescent="0.35">
      <c r="A8" t="s">
        <v>107</v>
      </c>
      <c r="B8" s="12"/>
      <c r="C8" s="13"/>
      <c r="D8" s="12"/>
      <c r="E8" s="12"/>
      <c r="F8" s="14" t="s">
        <v>108</v>
      </c>
      <c r="G8" s="11"/>
    </row>
    <row r="9" spans="1:16" ht="16.2" thickBot="1" x14ac:dyDescent="0.35">
      <c r="A9" t="s">
        <v>109</v>
      </c>
      <c r="B9" s="12"/>
      <c r="C9" s="13"/>
      <c r="D9" s="12"/>
      <c r="E9" s="12"/>
      <c r="F9" s="15">
        <v>0.2467</v>
      </c>
      <c r="G9" s="11"/>
      <c r="L9" s="49" t="s">
        <v>114</v>
      </c>
      <c r="M9" s="50"/>
      <c r="N9" s="50"/>
      <c r="O9" s="50"/>
      <c r="P9" s="51"/>
    </row>
    <row r="10" spans="1:16" s="10" customFormat="1" ht="26.4" x14ac:dyDescent="0.3">
      <c r="A10" s="31" t="s">
        <v>103</v>
      </c>
      <c r="B10" s="32" t="s">
        <v>42</v>
      </c>
      <c r="C10" s="18" t="s">
        <v>43</v>
      </c>
      <c r="D10" s="32" t="s">
        <v>44</v>
      </c>
      <c r="E10" s="32" t="s">
        <v>111</v>
      </c>
      <c r="F10" s="32" t="s">
        <v>150</v>
      </c>
      <c r="G10" s="32" t="s">
        <v>45</v>
      </c>
      <c r="H10" s="32" t="s">
        <v>151</v>
      </c>
      <c r="I10" s="32" t="s">
        <v>40</v>
      </c>
      <c r="J10" s="32" t="s">
        <v>41</v>
      </c>
      <c r="K10" s="33" t="s">
        <v>104</v>
      </c>
      <c r="L10" s="29" t="s">
        <v>148</v>
      </c>
      <c r="M10" s="30" t="s">
        <v>149</v>
      </c>
      <c r="N10" s="30" t="s">
        <v>153</v>
      </c>
      <c r="O10" s="30" t="s">
        <v>154</v>
      </c>
      <c r="P10" s="34" t="s">
        <v>155</v>
      </c>
    </row>
    <row r="11" spans="1:16" x14ac:dyDescent="0.3">
      <c r="A11" s="19" t="s">
        <v>0</v>
      </c>
      <c r="B11" s="1">
        <v>362</v>
      </c>
      <c r="C11" s="2">
        <v>1.2935834925393561</v>
      </c>
      <c r="D11" s="4">
        <v>0.36163939480207236</v>
      </c>
      <c r="E11" s="4">
        <v>0.14694787945259605</v>
      </c>
      <c r="F11" s="2">
        <f t="shared" ref="F11:F74" si="0">IF($F$8="Effective",C11/(1+(1-E11)*D11),C11/(1+(1-$F$9)*D11))</f>
        <v>1.0166301121285481</v>
      </c>
      <c r="G11" s="4">
        <v>0.1343020285414267</v>
      </c>
      <c r="H11" s="2">
        <f>F11/(1-G11)</f>
        <v>1.1743473424289956</v>
      </c>
      <c r="I11" s="5">
        <v>0.43289399542628587</v>
      </c>
      <c r="J11" s="4">
        <v>0.39695739619251297</v>
      </c>
      <c r="K11" s="35">
        <v>0.23176470937105792</v>
      </c>
      <c r="L11" s="12">
        <v>0.91</v>
      </c>
      <c r="M11" s="12">
        <v>0.96</v>
      </c>
      <c r="N11" s="1">
        <v>1.1599999999999999</v>
      </c>
      <c r="O11" s="12">
        <v>1.18</v>
      </c>
      <c r="P11" s="2">
        <f>AVERAGE('Industry Averages'!$H11,L11:O11)</f>
        <v>1.0768694684857991</v>
      </c>
    </row>
    <row r="12" spans="1:16" x14ac:dyDescent="0.3">
      <c r="A12" s="19" t="s">
        <v>1</v>
      </c>
      <c r="B12" s="1">
        <v>278</v>
      </c>
      <c r="C12" s="2">
        <v>1.1580552633554024</v>
      </c>
      <c r="D12" s="4">
        <v>0.23236663259357768</v>
      </c>
      <c r="E12" s="4">
        <v>0.10206462903742386</v>
      </c>
      <c r="F12" s="2">
        <f t="shared" si="0"/>
        <v>0.98554390047755991</v>
      </c>
      <c r="G12" s="4">
        <v>6.7928372751039148E-2</v>
      </c>
      <c r="H12" s="2">
        <f t="shared" ref="H12:H75" si="1">F12/(1-G12)</f>
        <v>1.0573692747052328</v>
      </c>
      <c r="I12" s="5">
        <v>0.38676516987379195</v>
      </c>
      <c r="J12" s="4">
        <v>0.36229340257411924</v>
      </c>
      <c r="K12" s="35">
        <v>0.15574359636043889</v>
      </c>
      <c r="L12" s="12">
        <v>1.06</v>
      </c>
      <c r="M12" s="12">
        <v>1.05</v>
      </c>
      <c r="N12" s="1">
        <v>1.53</v>
      </c>
      <c r="O12" s="12">
        <v>1.1100000000000001</v>
      </c>
      <c r="P12" s="2">
        <f>AVERAGE('Industry Averages'!$H12,L12:O12)</f>
        <v>1.1614738549410466</v>
      </c>
    </row>
    <row r="13" spans="1:16" x14ac:dyDescent="0.3">
      <c r="A13" s="19" t="s">
        <v>2</v>
      </c>
      <c r="B13" s="1">
        <v>155</v>
      </c>
      <c r="C13" s="2">
        <v>1.2354206917515256</v>
      </c>
      <c r="D13" s="4">
        <v>1.099817878394231</v>
      </c>
      <c r="E13" s="4">
        <v>8.7163981379620989E-2</v>
      </c>
      <c r="F13" s="2">
        <f t="shared" si="0"/>
        <v>0.67564974086048279</v>
      </c>
      <c r="G13" s="4">
        <v>0.11287142918999861</v>
      </c>
      <c r="H13" s="2">
        <f t="shared" si="1"/>
        <v>0.76161422717292737</v>
      </c>
      <c r="I13" s="5">
        <v>0.32647763503208937</v>
      </c>
      <c r="J13" s="4">
        <v>0.30863311861967929</v>
      </c>
      <c r="K13" s="35">
        <v>2.1960734897196814</v>
      </c>
      <c r="L13" s="12">
        <v>0.59</v>
      </c>
      <c r="M13" s="12">
        <v>0.65</v>
      </c>
      <c r="N13" s="1">
        <v>1.27</v>
      </c>
      <c r="O13" s="12">
        <v>0.94</v>
      </c>
      <c r="P13" s="2">
        <f>AVERAGE('Industry Averages'!$H13,L13:O13)</f>
        <v>0.84232284543458535</v>
      </c>
    </row>
    <row r="14" spans="1:16" x14ac:dyDescent="0.3">
      <c r="A14" s="19" t="s">
        <v>3</v>
      </c>
      <c r="B14" s="1">
        <v>1146</v>
      </c>
      <c r="C14" s="2">
        <v>0.90237888995411852</v>
      </c>
      <c r="D14" s="4">
        <v>0.1815003380602237</v>
      </c>
      <c r="E14" s="4">
        <v>0.1492327301321428</v>
      </c>
      <c r="F14" s="2">
        <f t="shared" si="0"/>
        <v>0.79384153715932892</v>
      </c>
      <c r="G14" s="4">
        <v>5.7123679463260892E-2</v>
      </c>
      <c r="H14" s="2">
        <f t="shared" si="1"/>
        <v>0.84193602052433447</v>
      </c>
      <c r="I14" s="5">
        <v>0.36521925608529593</v>
      </c>
      <c r="J14" s="4">
        <v>0.34781354412233134</v>
      </c>
      <c r="K14" s="35">
        <v>0.27714910862826742</v>
      </c>
      <c r="L14" s="12">
        <v>0.75</v>
      </c>
      <c r="M14" s="12">
        <v>0.7</v>
      </c>
      <c r="N14" s="1">
        <v>0.7</v>
      </c>
      <c r="O14" s="12">
        <v>0.9</v>
      </c>
      <c r="P14" s="2">
        <f>AVERAGE('Industry Averages'!$H14,L14:O14)</f>
        <v>0.77838720410486684</v>
      </c>
    </row>
    <row r="15" spans="1:16" x14ac:dyDescent="0.3">
      <c r="A15" s="19" t="s">
        <v>46</v>
      </c>
      <c r="B15" s="1">
        <v>154</v>
      </c>
      <c r="C15" s="2">
        <v>1.3526231349119202</v>
      </c>
      <c r="D15" s="4">
        <v>0.7369431835142799</v>
      </c>
      <c r="E15" s="4">
        <v>0.11318086969170088</v>
      </c>
      <c r="F15" s="2">
        <f t="shared" si="0"/>
        <v>0.8697761896886117</v>
      </c>
      <c r="G15" s="4">
        <v>0.15869003168096918</v>
      </c>
      <c r="H15" s="2">
        <f t="shared" si="1"/>
        <v>1.0338355926371079</v>
      </c>
      <c r="I15" s="5">
        <v>0.43438687801419051</v>
      </c>
      <c r="J15" s="4">
        <v>0.33896789399772925</v>
      </c>
      <c r="K15" s="35">
        <v>0.21804674233896551</v>
      </c>
      <c r="L15" s="12">
        <v>0.8</v>
      </c>
      <c r="M15" s="12">
        <v>0.85</v>
      </c>
      <c r="N15" s="1">
        <v>1.57</v>
      </c>
      <c r="O15" s="12">
        <v>1.1100000000000001</v>
      </c>
      <c r="P15" s="2">
        <f>AVERAGE('Industry Averages'!$H15,L15:O15)</f>
        <v>1.0727671185274217</v>
      </c>
    </row>
    <row r="16" spans="1:16" x14ac:dyDescent="0.3">
      <c r="A16" s="19" t="s">
        <v>4</v>
      </c>
      <c r="B16" s="1">
        <v>746</v>
      </c>
      <c r="C16" s="2">
        <v>1.4130101599580891</v>
      </c>
      <c r="D16" s="4">
        <v>0.35237302752931848</v>
      </c>
      <c r="E16" s="4">
        <v>0.16874944521173871</v>
      </c>
      <c r="F16" s="2">
        <f t="shared" si="0"/>
        <v>1.1166133952889368</v>
      </c>
      <c r="G16" s="4">
        <v>0.13275897307581822</v>
      </c>
      <c r="H16" s="2">
        <f t="shared" si="1"/>
        <v>1.2875467841381958</v>
      </c>
      <c r="I16" s="5">
        <v>0.33005617851029734</v>
      </c>
      <c r="J16" s="4">
        <v>0.31499751482799093</v>
      </c>
      <c r="K16" s="35">
        <v>0.21698771124047206</v>
      </c>
      <c r="L16" s="12">
        <v>1.0900000000000001</v>
      </c>
      <c r="M16" s="12">
        <v>1.1100000000000001</v>
      </c>
      <c r="N16" s="1">
        <v>1.38</v>
      </c>
      <c r="O16" s="12">
        <v>1.44</v>
      </c>
      <c r="P16" s="2">
        <f>AVERAGE('Industry Averages'!$H16,L16:O16)</f>
        <v>1.2615093568276392</v>
      </c>
    </row>
    <row r="17" spans="1:16" x14ac:dyDescent="0.3">
      <c r="A17" s="19" t="s">
        <v>47</v>
      </c>
      <c r="B17" s="1">
        <v>596</v>
      </c>
      <c r="C17" s="2">
        <v>0.87521547410293199</v>
      </c>
      <c r="D17" s="4">
        <v>3.0040997782159278</v>
      </c>
      <c r="E17" s="4">
        <v>0.20949352175828576</v>
      </c>
      <c r="F17" s="2">
        <f t="shared" si="0"/>
        <v>0.2682251288561191</v>
      </c>
      <c r="G17" s="4">
        <v>0.38707016173096342</v>
      </c>
      <c r="H17" s="2">
        <f t="shared" si="1"/>
        <v>0.43761147216067758</v>
      </c>
      <c r="I17" s="5">
        <v>0.23431772612275084</v>
      </c>
      <c r="J17" s="4">
        <v>0.21675380851065218</v>
      </c>
      <c r="K17" s="35">
        <v>0.43755501512867639</v>
      </c>
      <c r="L17" s="12">
        <v>0.38</v>
      </c>
      <c r="M17" s="12">
        <v>0.4</v>
      </c>
      <c r="N17" s="1">
        <v>2.0299999999999998</v>
      </c>
      <c r="O17" s="12">
        <v>0.59</v>
      </c>
      <c r="P17" s="2">
        <f>AVERAGE('Industry Averages'!$H17,L17:O17)</f>
        <v>0.76752229443213538</v>
      </c>
    </row>
    <row r="18" spans="1:16" x14ac:dyDescent="0.3">
      <c r="A18" s="19" t="s">
        <v>48</v>
      </c>
      <c r="B18" s="1">
        <v>800</v>
      </c>
      <c r="C18" s="2">
        <v>0.56387028942928497</v>
      </c>
      <c r="D18" s="4">
        <v>1.9342247789910672</v>
      </c>
      <c r="E18" s="4">
        <v>0.19185771795778675</v>
      </c>
      <c r="F18" s="2">
        <f t="shared" si="0"/>
        <v>0.22949062462033154</v>
      </c>
      <c r="G18" s="4">
        <v>0.35852858212950373</v>
      </c>
      <c r="H18" s="2">
        <f t="shared" si="1"/>
        <v>0.35775658622823059</v>
      </c>
      <c r="I18" s="5">
        <v>0.18070867842041288</v>
      </c>
      <c r="J18" s="4">
        <v>0.17830180346656344</v>
      </c>
      <c r="K18" s="35" t="s">
        <v>152</v>
      </c>
      <c r="L18" s="12">
        <v>0.47</v>
      </c>
      <c r="M18" s="12">
        <v>0.46</v>
      </c>
      <c r="N18" s="1">
        <v>1.67</v>
      </c>
      <c r="O18" s="12">
        <v>0.67</v>
      </c>
      <c r="P18" s="2">
        <f>AVERAGE('Industry Averages'!$H18,L18:O18)</f>
        <v>0.72555131724564603</v>
      </c>
    </row>
    <row r="19" spans="1:16" x14ac:dyDescent="0.3">
      <c r="A19" s="19" t="s">
        <v>49</v>
      </c>
      <c r="B19" s="1">
        <v>220</v>
      </c>
      <c r="C19" s="2">
        <v>0.87215644318047292</v>
      </c>
      <c r="D19" s="4">
        <v>0.16375935803881858</v>
      </c>
      <c r="E19" s="4">
        <v>0.17138891309925858</v>
      </c>
      <c r="F19" s="2">
        <f t="shared" si="0"/>
        <v>0.77638201633197823</v>
      </c>
      <c r="G19" s="4">
        <v>4.2352789320131201E-2</v>
      </c>
      <c r="H19" s="2">
        <f t="shared" si="1"/>
        <v>0.81071819316509697</v>
      </c>
      <c r="I19" s="5">
        <v>0.29705625475632036</v>
      </c>
      <c r="J19" s="4">
        <v>0.28571957625212252</v>
      </c>
      <c r="K19" s="35">
        <v>0.14460102415426296</v>
      </c>
      <c r="L19" s="12">
        <v>0.8</v>
      </c>
      <c r="M19" s="12">
        <v>0.8</v>
      </c>
      <c r="N19" s="1">
        <v>0.9</v>
      </c>
      <c r="O19" s="12">
        <v>0.86</v>
      </c>
      <c r="P19" s="2">
        <f>AVERAGE('Industry Averages'!$H19,L19:O19)</f>
        <v>0.83414363863301944</v>
      </c>
    </row>
    <row r="20" spans="1:16" x14ac:dyDescent="0.3">
      <c r="A20" s="19" t="s">
        <v>50</v>
      </c>
      <c r="B20" s="1">
        <v>100</v>
      </c>
      <c r="C20" s="2">
        <v>0.85590019190367983</v>
      </c>
      <c r="D20" s="4">
        <v>0.15378177813026855</v>
      </c>
      <c r="E20" s="4">
        <v>0.13376209970213782</v>
      </c>
      <c r="F20" s="2">
        <f t="shared" si="0"/>
        <v>0.76704300510074819</v>
      </c>
      <c r="G20" s="4">
        <v>3.4824063380366511E-2</v>
      </c>
      <c r="H20" s="2">
        <f t="shared" si="1"/>
        <v>0.79471832647132434</v>
      </c>
      <c r="I20" s="5">
        <v>0.4035093024041419</v>
      </c>
      <c r="J20" s="4">
        <v>0.31052361417890234</v>
      </c>
      <c r="K20" s="35">
        <v>0.12436888236636623</v>
      </c>
      <c r="L20" s="12">
        <v>0.68</v>
      </c>
      <c r="M20" s="12">
        <v>0.71</v>
      </c>
      <c r="N20" s="1">
        <v>0.54</v>
      </c>
      <c r="O20" s="12">
        <v>0.82</v>
      </c>
      <c r="P20" s="2">
        <f>AVERAGE('Industry Averages'!$H20,L20:O20)</f>
        <v>0.70894366529426489</v>
      </c>
    </row>
    <row r="21" spans="1:16" x14ac:dyDescent="0.3">
      <c r="A21" s="19" t="s">
        <v>51</v>
      </c>
      <c r="B21" s="1">
        <v>135</v>
      </c>
      <c r="C21" s="2">
        <v>1.0569743272387224</v>
      </c>
      <c r="D21" s="4">
        <v>0.80639739144846212</v>
      </c>
      <c r="E21" s="4">
        <v>0.16495354784780936</v>
      </c>
      <c r="F21" s="2">
        <f t="shared" si="0"/>
        <v>0.65754350520533456</v>
      </c>
      <c r="G21" s="4">
        <v>0.11671495251435286</v>
      </c>
      <c r="H21" s="2">
        <f t="shared" si="1"/>
        <v>0.74442956673736649</v>
      </c>
      <c r="I21" s="5">
        <v>0.37100909944734761</v>
      </c>
      <c r="J21" s="4">
        <v>0.34716622042674328</v>
      </c>
      <c r="K21" s="35">
        <v>0.14112314369419299</v>
      </c>
      <c r="L21" s="12">
        <v>0.61</v>
      </c>
      <c r="M21" s="12">
        <v>0.69</v>
      </c>
      <c r="N21" s="1">
        <v>0.74</v>
      </c>
      <c r="O21" s="12">
        <v>0.81</v>
      </c>
      <c r="P21" s="2">
        <f>AVERAGE('Industry Averages'!$H21,L21:O21)</f>
        <v>0.71888591334747332</v>
      </c>
    </row>
    <row r="22" spans="1:16" x14ac:dyDescent="0.3">
      <c r="A22" s="19" t="s">
        <v>52</v>
      </c>
      <c r="B22" s="1">
        <v>592</v>
      </c>
      <c r="C22" s="2">
        <v>0.99146242776310933</v>
      </c>
      <c r="D22" s="4">
        <v>2.3987927584261453</v>
      </c>
      <c r="E22" s="4">
        <v>0.14882513818935492</v>
      </c>
      <c r="F22" s="2">
        <f t="shared" si="0"/>
        <v>0.35320936553950077</v>
      </c>
      <c r="G22" s="4">
        <v>0.21674441730702626</v>
      </c>
      <c r="H22" s="2">
        <f t="shared" si="1"/>
        <v>0.4509503326169772</v>
      </c>
      <c r="I22" s="5">
        <v>0.36889500437836986</v>
      </c>
      <c r="J22" s="4">
        <v>0.34987613722148397</v>
      </c>
      <c r="K22" s="35">
        <v>0.60115601831399956</v>
      </c>
      <c r="L22" s="12">
        <v>0.42</v>
      </c>
      <c r="M22" s="12">
        <v>0.44</v>
      </c>
      <c r="N22" s="1">
        <v>0.42</v>
      </c>
      <c r="O22" s="12">
        <v>0.45</v>
      </c>
      <c r="P22" s="2">
        <f>AVERAGE('Industry Averages'!$H22,L22:O22)</f>
        <v>0.43619006652339543</v>
      </c>
    </row>
    <row r="23" spans="1:16" x14ac:dyDescent="0.3">
      <c r="A23" s="19" t="s">
        <v>5</v>
      </c>
      <c r="B23" s="1">
        <v>454</v>
      </c>
      <c r="C23" s="2">
        <v>1.1065292223300869</v>
      </c>
      <c r="D23" s="4">
        <v>0.25277322771492267</v>
      </c>
      <c r="E23" s="4">
        <v>0.17672316160144674</v>
      </c>
      <c r="F23" s="2">
        <f t="shared" si="0"/>
        <v>0.92953304900387257</v>
      </c>
      <c r="G23" s="4">
        <v>6.8185619507642875E-2</v>
      </c>
      <c r="H23" s="2">
        <f t="shared" si="1"/>
        <v>0.99755173182959556</v>
      </c>
      <c r="I23" s="5">
        <v>0.32808663804141985</v>
      </c>
      <c r="J23" s="4">
        <v>0.29868072216447483</v>
      </c>
      <c r="K23" s="35">
        <v>0.27865559594540101</v>
      </c>
      <c r="L23" s="12">
        <v>0.81</v>
      </c>
      <c r="M23" s="12">
        <v>0.83</v>
      </c>
      <c r="N23" s="1">
        <v>1.04</v>
      </c>
      <c r="O23" s="12">
        <v>1.05</v>
      </c>
      <c r="P23" s="2">
        <f>AVERAGE('Industry Averages'!$H23,L23:O23)</f>
        <v>0.94551034636591924</v>
      </c>
    </row>
    <row r="24" spans="1:16" x14ac:dyDescent="0.3">
      <c r="A24" s="19" t="s">
        <v>53</v>
      </c>
      <c r="B24" s="1">
        <v>961</v>
      </c>
      <c r="C24" s="2">
        <v>1.0942430346454961</v>
      </c>
      <c r="D24" s="4">
        <v>0.23259807834459384</v>
      </c>
      <c r="E24" s="4">
        <v>0.16395074692763018</v>
      </c>
      <c r="F24" s="2">
        <f t="shared" si="0"/>
        <v>0.93109939904845007</v>
      </c>
      <c r="G24" s="4">
        <v>6.5863577885475061E-2</v>
      </c>
      <c r="H24" s="2">
        <f t="shared" si="1"/>
        <v>0.99674884417931131</v>
      </c>
      <c r="I24" s="5">
        <v>0.38221100036956196</v>
      </c>
      <c r="J24" s="4">
        <v>0.35508042862954164</v>
      </c>
      <c r="K24" s="35">
        <v>0.17728507138172875</v>
      </c>
      <c r="L24" s="12">
        <v>0.92</v>
      </c>
      <c r="M24" s="12">
        <v>0.88</v>
      </c>
      <c r="N24" s="1">
        <v>0.64</v>
      </c>
      <c r="O24" s="12">
        <v>1.04</v>
      </c>
      <c r="P24" s="2">
        <f>AVERAGE('Industry Averages'!$H24,L24:O24)</f>
        <v>0.89534976883586237</v>
      </c>
    </row>
    <row r="25" spans="1:16" x14ac:dyDescent="0.3">
      <c r="A25" s="19" t="s">
        <v>6</v>
      </c>
      <c r="B25" s="1">
        <v>54</v>
      </c>
      <c r="C25" s="2">
        <v>1.0239833762823261</v>
      </c>
      <c r="D25" s="4">
        <v>0.97827778996161052</v>
      </c>
      <c r="E25" s="4">
        <v>0.13227912597836108</v>
      </c>
      <c r="F25" s="2">
        <f t="shared" si="0"/>
        <v>0.58953409203008889</v>
      </c>
      <c r="G25" s="4">
        <v>2.626038349032505E-2</v>
      </c>
      <c r="H25" s="2">
        <f t="shared" si="1"/>
        <v>0.60543299464722078</v>
      </c>
      <c r="I25" s="5">
        <v>0.33376491168446265</v>
      </c>
      <c r="J25" s="4">
        <v>0.26282180998895055</v>
      </c>
      <c r="K25" s="35">
        <v>0.23694928995702935</v>
      </c>
      <c r="L25" s="12">
        <v>0.72</v>
      </c>
      <c r="M25" s="12">
        <v>0.79</v>
      </c>
      <c r="N25" s="1">
        <v>1.1299999999999999</v>
      </c>
      <c r="O25" s="12">
        <v>0.72</v>
      </c>
      <c r="P25" s="2">
        <f>AVERAGE('Industry Averages'!$H25,L25:O25)</f>
        <v>0.79308659892944411</v>
      </c>
    </row>
    <row r="26" spans="1:16" x14ac:dyDescent="0.3">
      <c r="A26" s="19" t="s">
        <v>7</v>
      </c>
      <c r="B26" s="1">
        <v>879</v>
      </c>
      <c r="C26" s="2">
        <v>1.1399114789559386</v>
      </c>
      <c r="D26" s="4">
        <v>0.37083657407710724</v>
      </c>
      <c r="E26" s="4">
        <v>0.15722778869143017</v>
      </c>
      <c r="F26" s="2">
        <f t="shared" si="0"/>
        <v>0.89100747843924188</v>
      </c>
      <c r="G26" s="4">
        <v>9.7975723814784615E-2</v>
      </c>
      <c r="H26" s="2">
        <f t="shared" si="1"/>
        <v>0.98778658397913077</v>
      </c>
      <c r="I26" s="5">
        <v>0.34040580681651539</v>
      </c>
      <c r="J26" s="4">
        <v>0.32649437388083069</v>
      </c>
      <c r="K26" s="35">
        <v>0.40601274677592131</v>
      </c>
      <c r="L26" s="12">
        <v>0.95</v>
      </c>
      <c r="M26" s="12">
        <v>0.9</v>
      </c>
      <c r="N26" s="1">
        <v>1.04</v>
      </c>
      <c r="O26" s="12">
        <v>1.02</v>
      </c>
      <c r="P26" s="2">
        <f>AVERAGE('Industry Averages'!$H26,L26:O26)</f>
        <v>0.97955731679582614</v>
      </c>
    </row>
    <row r="27" spans="1:16" x14ac:dyDescent="0.3">
      <c r="A27" s="19" t="s">
        <v>8</v>
      </c>
      <c r="B27" s="1">
        <v>68</v>
      </c>
      <c r="C27" s="2">
        <v>1.1958248741877604</v>
      </c>
      <c r="D27" s="4">
        <v>0.52179066561680398</v>
      </c>
      <c r="E27" s="4">
        <v>0.21226360049674067</v>
      </c>
      <c r="F27" s="2">
        <f t="shared" si="0"/>
        <v>0.85841289014549682</v>
      </c>
      <c r="G27" s="4">
        <v>8.8685963702212448E-2</v>
      </c>
      <c r="H27" s="2">
        <f t="shared" si="1"/>
        <v>0.94195069531991238</v>
      </c>
      <c r="I27" s="5">
        <v>0.24645761113319969</v>
      </c>
      <c r="J27" s="4">
        <v>0.24921264970970231</v>
      </c>
      <c r="K27" s="35">
        <v>0.20076155432781934</v>
      </c>
      <c r="L27" s="12">
        <v>0.96</v>
      </c>
      <c r="M27" s="12">
        <v>0.95</v>
      </c>
      <c r="N27" s="1">
        <v>1.08</v>
      </c>
      <c r="O27" s="12">
        <v>1.1499999999999999</v>
      </c>
      <c r="P27" s="2">
        <f>AVERAGE('Industry Averages'!$H27,L27:O27)</f>
        <v>1.0163901390639825</v>
      </c>
    </row>
    <row r="28" spans="1:16" x14ac:dyDescent="0.3">
      <c r="A28" s="19" t="s">
        <v>9</v>
      </c>
      <c r="B28" s="1">
        <v>922</v>
      </c>
      <c r="C28" s="2">
        <v>1.1068628177675968</v>
      </c>
      <c r="D28" s="4">
        <v>0.21152028912248275</v>
      </c>
      <c r="E28" s="4">
        <v>0.15929122981267427</v>
      </c>
      <c r="F28" s="2">
        <f t="shared" si="0"/>
        <v>0.95473675024367</v>
      </c>
      <c r="G28" s="4">
        <v>6.5084687845901254E-2</v>
      </c>
      <c r="H28" s="2">
        <f t="shared" si="1"/>
        <v>1.0212013193407876</v>
      </c>
      <c r="I28" s="5">
        <v>0.35769473974734223</v>
      </c>
      <c r="J28" s="4">
        <v>0.34149187496630518</v>
      </c>
      <c r="K28" s="35">
        <v>0.23411458082193709</v>
      </c>
      <c r="L28" s="12">
        <v>1.04</v>
      </c>
      <c r="M28" s="12">
        <v>0.98</v>
      </c>
      <c r="N28" s="1">
        <v>1.1499999999999999</v>
      </c>
      <c r="O28" s="12">
        <v>1.04</v>
      </c>
      <c r="P28" s="2">
        <f>AVERAGE('Industry Averages'!$H28,L28:O28)</f>
        <v>1.0462402638681576</v>
      </c>
    </row>
    <row r="29" spans="1:16" x14ac:dyDescent="0.3">
      <c r="A29" s="19" t="s">
        <v>54</v>
      </c>
      <c r="B29" s="1">
        <v>212</v>
      </c>
      <c r="C29" s="2">
        <v>1.2119612126219459</v>
      </c>
      <c r="D29" s="4">
        <v>0.24308603711601592</v>
      </c>
      <c r="E29" s="4">
        <v>9.5409782883993238E-2</v>
      </c>
      <c r="F29" s="2">
        <f t="shared" si="0"/>
        <v>1.0243800975641317</v>
      </c>
      <c r="G29" s="4">
        <v>0.24279011737769118</v>
      </c>
      <c r="H29" s="2">
        <f t="shared" si="1"/>
        <v>1.3528350871710502</v>
      </c>
      <c r="I29" s="5">
        <v>0.48165920948667668</v>
      </c>
      <c r="J29" s="4">
        <v>0.58726950301818248</v>
      </c>
      <c r="K29" s="35">
        <v>0.5253174716449277</v>
      </c>
      <c r="L29" s="12">
        <v>1.23</v>
      </c>
      <c r="M29" s="12">
        <v>1.27</v>
      </c>
      <c r="N29" s="1">
        <v>1.84</v>
      </c>
      <c r="O29" s="12">
        <v>1.0900000000000001</v>
      </c>
      <c r="P29" s="2">
        <f>AVERAGE('Industry Averages'!$H29,L29:O29)</f>
        <v>1.3565670174342102</v>
      </c>
    </row>
    <row r="30" spans="1:16" x14ac:dyDescent="0.3">
      <c r="A30" s="19" t="s">
        <v>55</v>
      </c>
      <c r="B30" s="1">
        <v>1105</v>
      </c>
      <c r="C30" s="2">
        <v>1.0882471920280821</v>
      </c>
      <c r="D30" s="4">
        <v>0.16346483001360837</v>
      </c>
      <c r="E30" s="4">
        <v>0.16622237475120769</v>
      </c>
      <c r="F30" s="2">
        <f t="shared" si="0"/>
        <v>0.96893448296866103</v>
      </c>
      <c r="G30" s="4">
        <v>6.6021646945700466E-2</v>
      </c>
      <c r="H30" s="2">
        <f t="shared" si="1"/>
        <v>1.0374271307252976</v>
      </c>
      <c r="I30" s="5">
        <v>0.35715290547034784</v>
      </c>
      <c r="J30" s="4">
        <v>0.33786373564723465</v>
      </c>
      <c r="K30" s="35">
        <v>9.7370037200977963E-2</v>
      </c>
      <c r="L30" s="12">
        <v>1.01</v>
      </c>
      <c r="M30" s="12">
        <v>0.98</v>
      </c>
      <c r="N30" s="1">
        <v>0.77</v>
      </c>
      <c r="O30" s="12">
        <v>1.0900000000000001</v>
      </c>
      <c r="P30" s="2">
        <f>AVERAGE('Industry Averages'!$H30,L30:O30)</f>
        <v>0.97748542614505962</v>
      </c>
    </row>
    <row r="31" spans="1:16" x14ac:dyDescent="0.3">
      <c r="A31" s="19" t="s">
        <v>10</v>
      </c>
      <c r="B31" s="1">
        <v>333</v>
      </c>
      <c r="C31" s="2">
        <v>1.2620051937696362</v>
      </c>
      <c r="D31" s="4">
        <v>0.11847081326453635</v>
      </c>
      <c r="E31" s="4">
        <v>0.14043645453746695</v>
      </c>
      <c r="F31" s="2">
        <f t="shared" si="0"/>
        <v>1.1586064463471801</v>
      </c>
      <c r="G31" s="4">
        <v>5.0325808519536351E-2</v>
      </c>
      <c r="H31" s="2">
        <f t="shared" si="1"/>
        <v>1.2200041411476166</v>
      </c>
      <c r="I31" s="5">
        <v>0.3545611382309401</v>
      </c>
      <c r="J31" s="4">
        <v>0.3292446932773343</v>
      </c>
      <c r="K31" s="35">
        <v>0.23120092269843923</v>
      </c>
      <c r="L31" s="12">
        <v>1.35</v>
      </c>
      <c r="M31" s="12">
        <v>1.35</v>
      </c>
      <c r="N31" s="1">
        <v>0.64</v>
      </c>
      <c r="O31" s="12">
        <v>1.33</v>
      </c>
      <c r="P31" s="2">
        <f>AVERAGE('Industry Averages'!$H31,L31:O31)</f>
        <v>1.1780008282295233</v>
      </c>
    </row>
    <row r="32" spans="1:16" x14ac:dyDescent="0.3">
      <c r="A32" s="19" t="s">
        <v>56</v>
      </c>
      <c r="B32" s="1">
        <v>790</v>
      </c>
      <c r="C32" s="2">
        <v>1.1168579550772775</v>
      </c>
      <c r="D32" s="4">
        <v>0.45207919083700254</v>
      </c>
      <c r="E32" s="4">
        <v>0.14834321663490779</v>
      </c>
      <c r="F32" s="2">
        <f t="shared" si="0"/>
        <v>0.83313334821296381</v>
      </c>
      <c r="G32" s="4">
        <v>0.11111014335833697</v>
      </c>
      <c r="H32" s="2">
        <f t="shared" si="1"/>
        <v>0.93727399630888553</v>
      </c>
      <c r="I32" s="5">
        <v>0.33220582989760888</v>
      </c>
      <c r="J32" s="4">
        <v>0.30150511958275444</v>
      </c>
      <c r="K32" s="35">
        <v>0.27895350928864227</v>
      </c>
      <c r="L32" s="12">
        <v>0.92</v>
      </c>
      <c r="M32" s="12">
        <v>0.96</v>
      </c>
      <c r="N32" s="1">
        <v>1.04</v>
      </c>
      <c r="O32" s="12">
        <v>1.02</v>
      </c>
      <c r="P32" s="2">
        <f>AVERAGE('Industry Averages'!$H32,L32:O32)</f>
        <v>0.97545479926177703</v>
      </c>
    </row>
    <row r="33" spans="1:16" x14ac:dyDescent="0.3">
      <c r="A33" s="19" t="s">
        <v>57</v>
      </c>
      <c r="B33" s="1">
        <v>314</v>
      </c>
      <c r="C33" s="2">
        <v>0.9639252546213195</v>
      </c>
      <c r="D33" s="4">
        <v>0.55904571226362976</v>
      </c>
      <c r="E33" s="4">
        <v>0.13386535096563182</v>
      </c>
      <c r="F33" s="2">
        <f t="shared" si="0"/>
        <v>0.6782812559737097</v>
      </c>
      <c r="G33" s="4">
        <v>7.6802528176988447E-2</v>
      </c>
      <c r="H33" s="2">
        <f t="shared" si="1"/>
        <v>0.73470874506873063</v>
      </c>
      <c r="I33" s="5">
        <v>0.31288662420834684</v>
      </c>
      <c r="J33" s="4">
        <v>0.27349373371508195</v>
      </c>
      <c r="K33" s="35">
        <v>0.30084069653566187</v>
      </c>
      <c r="L33" s="12">
        <v>0.66</v>
      </c>
      <c r="M33" s="12">
        <v>0.69</v>
      </c>
      <c r="N33" s="1">
        <v>1.32</v>
      </c>
      <c r="O33" s="12">
        <v>0.82</v>
      </c>
      <c r="P33" s="2">
        <f>AVERAGE('Industry Averages'!$H33,L33:O33)</f>
        <v>0.84494174901374619</v>
      </c>
    </row>
    <row r="34" spans="1:16" x14ac:dyDescent="0.3">
      <c r="A34" s="19" t="s">
        <v>58</v>
      </c>
      <c r="B34" s="1">
        <v>1267</v>
      </c>
      <c r="C34" s="2">
        <v>1.268267613064147</v>
      </c>
      <c r="D34" s="4">
        <v>0.12861370949267759</v>
      </c>
      <c r="E34" s="4">
        <v>2.4746592636052649E-2</v>
      </c>
      <c r="F34" s="2">
        <f t="shared" si="0"/>
        <v>1.1562451409461891</v>
      </c>
      <c r="G34" s="4">
        <v>7.6963150800743368E-2</v>
      </c>
      <c r="H34" s="2">
        <f t="shared" si="1"/>
        <v>1.2526532845890637</v>
      </c>
      <c r="I34" s="5">
        <v>0.56328629695154986</v>
      </c>
      <c r="J34" s="4">
        <v>0.51694194640882407</v>
      </c>
      <c r="K34" s="35">
        <v>0.27352353873626795</v>
      </c>
      <c r="L34" s="12">
        <v>1.38</v>
      </c>
      <c r="M34" s="12">
        <v>1.4</v>
      </c>
      <c r="N34" s="1">
        <v>0.82</v>
      </c>
      <c r="O34" s="12">
        <v>1.1000000000000001</v>
      </c>
      <c r="P34" s="2">
        <f>AVERAGE('Industry Averages'!$H34,L34:O34)</f>
        <v>1.1905306569178127</v>
      </c>
    </row>
    <row r="35" spans="1:16" x14ac:dyDescent="0.3">
      <c r="A35" s="19" t="s">
        <v>59</v>
      </c>
      <c r="B35" s="1">
        <v>1352</v>
      </c>
      <c r="C35" s="2">
        <v>1.0635869533243638</v>
      </c>
      <c r="D35" s="4">
        <v>0.15144914438763249</v>
      </c>
      <c r="E35" s="4">
        <v>9.8033872005966832E-2</v>
      </c>
      <c r="F35" s="2">
        <f t="shared" si="0"/>
        <v>0.95467166977097739</v>
      </c>
      <c r="G35" s="4">
        <v>4.0977766913033724E-2</v>
      </c>
      <c r="H35" s="2">
        <f t="shared" si="1"/>
        <v>0.99546354279818405</v>
      </c>
      <c r="I35" s="5">
        <v>0.46716692912715696</v>
      </c>
      <c r="J35" s="4">
        <v>0.44281720798926644</v>
      </c>
      <c r="K35" s="35">
        <v>0.13307325508475168</v>
      </c>
      <c r="L35" s="12">
        <v>1.19</v>
      </c>
      <c r="M35" s="12">
        <v>1.2</v>
      </c>
      <c r="N35" s="1">
        <v>1.1299999999999999</v>
      </c>
      <c r="O35" s="12">
        <v>1.02</v>
      </c>
      <c r="P35" s="2">
        <f>AVERAGE('Industry Averages'!$H35,L35:O35)</f>
        <v>1.1070927085596367</v>
      </c>
    </row>
    <row r="36" spans="1:16" x14ac:dyDescent="0.3">
      <c r="A36" s="19" t="s">
        <v>60</v>
      </c>
      <c r="B36" s="1">
        <v>251</v>
      </c>
      <c r="C36" s="2">
        <v>0.87876725882387718</v>
      </c>
      <c r="D36" s="4">
        <v>0.32875797701374654</v>
      </c>
      <c r="E36" s="4">
        <v>0.13161523431932237</v>
      </c>
      <c r="F36" s="2">
        <f t="shared" si="0"/>
        <v>0.70433605201073402</v>
      </c>
      <c r="G36" s="4">
        <v>0.1103742096043384</v>
      </c>
      <c r="H36" s="2">
        <f t="shared" si="1"/>
        <v>0.79172170997592162</v>
      </c>
      <c r="I36" s="5">
        <v>0.39612774648641985</v>
      </c>
      <c r="J36" s="4">
        <v>0.34117555150021905</v>
      </c>
      <c r="K36" s="35">
        <v>0.18852611472125777</v>
      </c>
      <c r="L36" s="12">
        <v>1.06</v>
      </c>
      <c r="M36" s="12">
        <v>1.02</v>
      </c>
      <c r="N36" s="1">
        <v>0.65</v>
      </c>
      <c r="O36" s="12">
        <v>1</v>
      </c>
      <c r="P36" s="2">
        <f>AVERAGE('Industry Averages'!$H36,L36:O36)</f>
        <v>0.90434434199518421</v>
      </c>
    </row>
    <row r="37" spans="1:16" x14ac:dyDescent="0.3">
      <c r="A37" s="19" t="s">
        <v>11</v>
      </c>
      <c r="B37" s="1">
        <v>1045</v>
      </c>
      <c r="C37" s="2">
        <v>1.1360186851537797</v>
      </c>
      <c r="D37" s="4">
        <v>0.16688485577061257</v>
      </c>
      <c r="E37" s="4">
        <v>0.11696572849960604</v>
      </c>
      <c r="F37" s="2">
        <f t="shared" si="0"/>
        <v>1.0091535860702929</v>
      </c>
      <c r="G37" s="4">
        <v>8.4521547281170992E-2</v>
      </c>
      <c r="H37" s="2">
        <f t="shared" si="1"/>
        <v>1.1023236899495159</v>
      </c>
      <c r="I37" s="5">
        <v>0.38726373019236693</v>
      </c>
      <c r="J37" s="4">
        <v>0.37245108102966507</v>
      </c>
      <c r="K37" s="35">
        <v>0.16078797447321305</v>
      </c>
      <c r="L37" s="12">
        <v>1.1100000000000001</v>
      </c>
      <c r="M37" s="12">
        <v>1.1499999999999999</v>
      </c>
      <c r="N37" s="1">
        <v>1.1200000000000001</v>
      </c>
      <c r="O37" s="12">
        <v>1.08</v>
      </c>
      <c r="P37" s="2">
        <f>AVERAGE('Industry Averages'!$H37,L37:O37)</f>
        <v>1.1124647379899031</v>
      </c>
    </row>
    <row r="38" spans="1:16" x14ac:dyDescent="0.3">
      <c r="A38" s="19" t="s">
        <v>61</v>
      </c>
      <c r="B38" s="1">
        <v>134</v>
      </c>
      <c r="C38" s="2">
        <v>1.2725160060597946</v>
      </c>
      <c r="D38" s="4">
        <v>0.44331582155393018</v>
      </c>
      <c r="E38" s="4">
        <v>0.12554756180518867</v>
      </c>
      <c r="F38" s="2">
        <f t="shared" si="0"/>
        <v>0.95394594164562596</v>
      </c>
      <c r="G38" s="4">
        <v>0.12922112251149012</v>
      </c>
      <c r="H38" s="2">
        <f t="shared" si="1"/>
        <v>1.0955088212486108</v>
      </c>
      <c r="I38" s="5">
        <v>0.39500286560191095</v>
      </c>
      <c r="J38" s="4">
        <v>0.34632531120576865</v>
      </c>
      <c r="K38" s="35">
        <v>0.47045106420381544</v>
      </c>
      <c r="L38" s="12">
        <v>1.3</v>
      </c>
      <c r="M38" s="12">
        <v>1.3</v>
      </c>
      <c r="N38" s="1">
        <v>1.59</v>
      </c>
      <c r="O38" s="12">
        <v>1.19</v>
      </c>
      <c r="P38" s="2">
        <f>AVERAGE('Industry Averages'!$H38,L38:O38)</f>
        <v>1.295101764249722</v>
      </c>
    </row>
    <row r="39" spans="1:16" x14ac:dyDescent="0.3">
      <c r="A39" s="19" t="s">
        <v>62</v>
      </c>
      <c r="B39" s="1">
        <v>1457</v>
      </c>
      <c r="C39" s="2">
        <v>1.2955238162109064</v>
      </c>
      <c r="D39" s="4">
        <v>0.19534472566749875</v>
      </c>
      <c r="E39" s="4">
        <v>0.12428122333870883</v>
      </c>
      <c r="F39" s="2">
        <f t="shared" si="0"/>
        <v>1.1293381186694775</v>
      </c>
      <c r="G39" s="4">
        <v>0.12489170547646704</v>
      </c>
      <c r="H39" s="2">
        <f t="shared" si="1"/>
        <v>1.2905124151341338</v>
      </c>
      <c r="I39" s="5">
        <v>0.36160435904068144</v>
      </c>
      <c r="J39" s="4">
        <v>0.33176265991369114</v>
      </c>
      <c r="K39" s="35">
        <v>0.34834982762547273</v>
      </c>
      <c r="L39" s="12">
        <v>1.36</v>
      </c>
      <c r="M39" s="12">
        <v>1.38</v>
      </c>
      <c r="N39" s="1">
        <v>0.64</v>
      </c>
      <c r="O39" s="12">
        <v>1.31</v>
      </c>
      <c r="P39" s="2">
        <f>AVERAGE('Industry Averages'!$H39,L39:O39)</f>
        <v>1.1961024830268268</v>
      </c>
    </row>
    <row r="40" spans="1:16" x14ac:dyDescent="0.3">
      <c r="A40" s="19" t="s">
        <v>63</v>
      </c>
      <c r="B40" s="1">
        <v>1269</v>
      </c>
      <c r="C40" s="2">
        <v>1.0295667164846354</v>
      </c>
      <c r="D40" s="4">
        <v>1.0424198523465928</v>
      </c>
      <c r="E40" s="4">
        <v>0.15883112278792491</v>
      </c>
      <c r="F40" s="2">
        <f t="shared" si="0"/>
        <v>0.57670573038806416</v>
      </c>
      <c r="G40" s="4">
        <v>0.21014087312370036</v>
      </c>
      <c r="H40" s="2">
        <f t="shared" si="1"/>
        <v>0.73013745206540159</v>
      </c>
      <c r="I40" s="5">
        <v>0.35039244400634695</v>
      </c>
      <c r="J40" s="4">
        <v>0.32279385986263293</v>
      </c>
      <c r="K40" s="35">
        <v>0.24287598316486381</v>
      </c>
      <c r="L40" s="12">
        <v>0.88</v>
      </c>
      <c r="M40" s="12">
        <v>0.81</v>
      </c>
      <c r="N40" s="1">
        <v>0.75</v>
      </c>
      <c r="O40" s="12">
        <v>0.84</v>
      </c>
      <c r="P40" s="2">
        <f>AVERAGE('Industry Averages'!$H40,L40:O40)</f>
        <v>0.8020274904130803</v>
      </c>
    </row>
    <row r="41" spans="1:16" x14ac:dyDescent="0.3">
      <c r="A41" s="19" t="s">
        <v>12</v>
      </c>
      <c r="B41" s="1">
        <v>752</v>
      </c>
      <c r="C41" s="2">
        <v>1.2013486787553214</v>
      </c>
      <c r="D41" s="4">
        <v>0.2639712559266213</v>
      </c>
      <c r="E41" s="4">
        <v>8.6605863501288793E-2</v>
      </c>
      <c r="F41" s="2">
        <f t="shared" si="0"/>
        <v>1.0020846082578625</v>
      </c>
      <c r="G41" s="4">
        <v>9.0370234782296999E-2</v>
      </c>
      <c r="H41" s="2">
        <f t="shared" si="1"/>
        <v>1.1016400810257481</v>
      </c>
      <c r="I41" s="5">
        <v>0.46088062512451983</v>
      </c>
      <c r="J41" s="4">
        <v>0.42673745588286965</v>
      </c>
      <c r="K41" s="35">
        <v>0.22995171351257215</v>
      </c>
      <c r="L41" s="12">
        <v>1.24</v>
      </c>
      <c r="M41" s="12">
        <v>1.17</v>
      </c>
      <c r="N41" s="1">
        <v>0.47</v>
      </c>
      <c r="O41" s="12">
        <v>1.1100000000000001</v>
      </c>
      <c r="P41" s="2">
        <f>AVERAGE('Industry Averages'!$H41,L41:O41)</f>
        <v>1.0183280162051496</v>
      </c>
    </row>
    <row r="42" spans="1:16" x14ac:dyDescent="0.3">
      <c r="A42" s="19" t="s">
        <v>64</v>
      </c>
      <c r="B42" s="1">
        <v>370</v>
      </c>
      <c r="C42" s="2">
        <v>1.0880867288276126</v>
      </c>
      <c r="D42" s="4">
        <v>0.37411850107019717</v>
      </c>
      <c r="E42" s="4">
        <v>0.12681248429990891</v>
      </c>
      <c r="F42" s="2">
        <f t="shared" si="0"/>
        <v>0.84885848711778633</v>
      </c>
      <c r="G42" s="4">
        <v>5.3041605657223399E-2</v>
      </c>
      <c r="H42" s="2">
        <f t="shared" si="1"/>
        <v>0.89640526150774003</v>
      </c>
      <c r="I42" s="5">
        <v>0.40350142509395481</v>
      </c>
      <c r="J42" s="4">
        <v>0.38236707668331305</v>
      </c>
      <c r="K42" s="35">
        <v>0.25587417550908892</v>
      </c>
      <c r="L42" s="12">
        <v>0.98</v>
      </c>
      <c r="M42" s="12">
        <v>1.01</v>
      </c>
      <c r="N42" s="1">
        <v>0.96</v>
      </c>
      <c r="O42" s="12">
        <v>0.9</v>
      </c>
      <c r="P42" s="2">
        <f>AVERAGE('Industry Averages'!$H42,L42:O42)</f>
        <v>0.94928105230154802</v>
      </c>
    </row>
    <row r="43" spans="1:16" x14ac:dyDescent="0.3">
      <c r="A43" s="19" t="s">
        <v>65</v>
      </c>
      <c r="B43" s="1">
        <v>426</v>
      </c>
      <c r="C43" s="2">
        <v>0.84191689518664237</v>
      </c>
      <c r="D43" s="4">
        <v>0.46444671977495844</v>
      </c>
      <c r="E43" s="4">
        <v>0.12620847194628598</v>
      </c>
      <c r="F43" s="2">
        <f t="shared" si="0"/>
        <v>0.62370326103125318</v>
      </c>
      <c r="G43" s="4">
        <v>5.4549239867123733E-2</v>
      </c>
      <c r="H43" s="2">
        <f t="shared" si="1"/>
        <v>0.65968878267504505</v>
      </c>
      <c r="I43" s="5">
        <v>0.37933135060562206</v>
      </c>
      <c r="J43" s="4">
        <v>0.34158621718358206</v>
      </c>
      <c r="K43" s="35">
        <v>0.19125534436034336</v>
      </c>
      <c r="L43" s="12">
        <v>0.59</v>
      </c>
      <c r="M43" s="12">
        <v>0.6</v>
      </c>
      <c r="N43" s="1">
        <v>0.73</v>
      </c>
      <c r="O43" s="12">
        <v>0.77</v>
      </c>
      <c r="P43" s="2">
        <f>AVERAGE('Industry Averages'!$H43,L43:O43)</f>
        <v>0.66993775653500909</v>
      </c>
    </row>
    <row r="44" spans="1:16" x14ac:dyDescent="0.3">
      <c r="A44" s="19" t="s">
        <v>66</v>
      </c>
      <c r="B44" s="1">
        <v>1089</v>
      </c>
      <c r="C44" s="2">
        <v>0.88179367642992346</v>
      </c>
      <c r="D44" s="4">
        <v>6.808390683374947</v>
      </c>
      <c r="E44" s="4">
        <v>0.15559561784493603</v>
      </c>
      <c r="F44" s="2">
        <f t="shared" si="0"/>
        <v>0.14387797457533422</v>
      </c>
      <c r="G44" s="4">
        <v>7.4138426428822138E-2</v>
      </c>
      <c r="H44" s="2">
        <f t="shared" si="1"/>
        <v>0.15539901285715607</v>
      </c>
      <c r="I44" s="5">
        <v>0.35653152197293592</v>
      </c>
      <c r="J44" s="4">
        <v>0.33123687849243361</v>
      </c>
      <c r="K44" s="35">
        <v>0.39895139421257997</v>
      </c>
      <c r="L44" s="12">
        <v>0.13</v>
      </c>
      <c r="M44" s="12">
        <v>0.15</v>
      </c>
      <c r="N44" s="1">
        <v>0.3</v>
      </c>
      <c r="O44" s="12">
        <v>0.2</v>
      </c>
      <c r="P44" s="2">
        <f>AVERAGE('Industry Averages'!$H44,L44:O44)</f>
        <v>0.18707980257143123</v>
      </c>
    </row>
    <row r="45" spans="1:16" x14ac:dyDescent="0.3">
      <c r="A45" s="19" t="s">
        <v>13</v>
      </c>
      <c r="B45" s="1">
        <v>1397</v>
      </c>
      <c r="C45" s="2">
        <v>0.79603809344606158</v>
      </c>
      <c r="D45" s="4">
        <v>0.289931919911807</v>
      </c>
      <c r="E45" s="4">
        <v>0.15179277832117272</v>
      </c>
      <c r="F45" s="2">
        <f t="shared" si="0"/>
        <v>0.65334402446556439</v>
      </c>
      <c r="G45" s="4">
        <v>5.5599269505104118E-2</v>
      </c>
      <c r="H45" s="2">
        <f t="shared" si="1"/>
        <v>0.69180804648805327</v>
      </c>
      <c r="I45" s="5">
        <v>0.33296474492797079</v>
      </c>
      <c r="J45" s="4">
        <v>0.29170887891196889</v>
      </c>
      <c r="K45" s="35">
        <v>0.17907144958602636</v>
      </c>
      <c r="L45" s="12">
        <v>0.66</v>
      </c>
      <c r="M45" s="12">
        <v>0.65</v>
      </c>
      <c r="N45" s="1">
        <v>0.97</v>
      </c>
      <c r="O45" s="12">
        <v>0.77</v>
      </c>
      <c r="P45" s="2">
        <f>AVERAGE('Industry Averages'!$H45,L45:O45)</f>
        <v>0.74836160929761075</v>
      </c>
    </row>
    <row r="46" spans="1:16" x14ac:dyDescent="0.3">
      <c r="A46" s="19" t="s">
        <v>67</v>
      </c>
      <c r="B46" s="1">
        <v>169</v>
      </c>
      <c r="C46" s="2">
        <v>0.68839747956966135</v>
      </c>
      <c r="D46" s="4">
        <v>0.67974842271179881</v>
      </c>
      <c r="E46" s="4">
        <v>0.16633640918514456</v>
      </c>
      <c r="F46" s="2">
        <f t="shared" si="0"/>
        <v>0.4552729320048669</v>
      </c>
      <c r="G46" s="4">
        <v>6.0723821200427838E-2</v>
      </c>
      <c r="H46" s="2">
        <f t="shared" si="1"/>
        <v>0.48470614104865478</v>
      </c>
      <c r="I46" s="5">
        <v>0.33268418438737479</v>
      </c>
      <c r="J46" s="4">
        <v>0.31458186609200384</v>
      </c>
      <c r="K46" s="35">
        <v>0.16080476386926493</v>
      </c>
      <c r="L46" s="12">
        <v>0.6</v>
      </c>
      <c r="M46" s="12">
        <v>0.52</v>
      </c>
      <c r="N46" s="1">
        <v>0.43</v>
      </c>
      <c r="O46" s="12">
        <v>0.6</v>
      </c>
      <c r="P46" s="2">
        <f>AVERAGE('Industry Averages'!$H46,L46:O46)</f>
        <v>0.52694122820973099</v>
      </c>
    </row>
    <row r="47" spans="1:16" x14ac:dyDescent="0.3">
      <c r="A47" s="19" t="s">
        <v>14</v>
      </c>
      <c r="B47" s="1">
        <v>362</v>
      </c>
      <c r="C47" s="2">
        <v>1.0821054084407624</v>
      </c>
      <c r="D47" s="4">
        <v>0.25675254512899254</v>
      </c>
      <c r="E47" s="4">
        <v>0.1503942534844897</v>
      </c>
      <c r="F47" s="2">
        <f t="shared" si="0"/>
        <v>0.90673270211098722</v>
      </c>
      <c r="G47" s="4">
        <v>0.16692997309879082</v>
      </c>
      <c r="H47" s="2">
        <f t="shared" si="1"/>
        <v>1.0884231491124254</v>
      </c>
      <c r="I47" s="5">
        <v>0.35226076693214192</v>
      </c>
      <c r="J47" s="4">
        <v>0.30125928200266844</v>
      </c>
      <c r="K47" s="35">
        <v>0.30024526826088616</v>
      </c>
      <c r="L47" s="12">
        <v>0.97</v>
      </c>
      <c r="M47" s="12">
        <v>1.01</v>
      </c>
      <c r="N47" s="1">
        <v>0.9</v>
      </c>
      <c r="O47" s="12">
        <v>1.1499999999999999</v>
      </c>
      <c r="P47" s="2">
        <f>AVERAGE('Industry Averages'!$H47,L47:O47)</f>
        <v>1.0236846298224851</v>
      </c>
    </row>
    <row r="48" spans="1:16" x14ac:dyDescent="0.3">
      <c r="A48" s="19" t="s">
        <v>68</v>
      </c>
      <c r="B48" s="1">
        <v>248</v>
      </c>
      <c r="C48" s="2">
        <v>1.0336423067859184</v>
      </c>
      <c r="D48" s="4">
        <v>0.62314335709911317</v>
      </c>
      <c r="E48" s="4">
        <v>0.10379044597594156</v>
      </c>
      <c r="F48" s="2">
        <f t="shared" si="0"/>
        <v>0.70343850237517558</v>
      </c>
      <c r="G48" s="4">
        <v>4.8237469119851294E-2</v>
      </c>
      <c r="H48" s="2">
        <f t="shared" si="1"/>
        <v>0.73909035032579629</v>
      </c>
      <c r="I48" s="5">
        <v>0.38316852842665111</v>
      </c>
      <c r="J48" s="4">
        <v>0.36974872492744715</v>
      </c>
      <c r="K48" s="35">
        <v>0.40322237432255803</v>
      </c>
      <c r="L48" s="12">
        <v>0.65</v>
      </c>
      <c r="M48" s="12">
        <v>0.59</v>
      </c>
      <c r="N48" s="1">
        <v>0.75</v>
      </c>
      <c r="O48" s="12">
        <v>0.76</v>
      </c>
      <c r="P48" s="2">
        <f>AVERAGE('Industry Averages'!$H48,L48:O48)</f>
        <v>0.69781807006515917</v>
      </c>
    </row>
    <row r="49" spans="1:16" x14ac:dyDescent="0.3">
      <c r="A49" s="19" t="s">
        <v>69</v>
      </c>
      <c r="B49" s="1">
        <v>896</v>
      </c>
      <c r="C49" s="2">
        <v>1.1305011645147018</v>
      </c>
      <c r="D49" s="4">
        <v>0.13146698392720899</v>
      </c>
      <c r="E49" s="4">
        <v>7.8917984948315464E-2</v>
      </c>
      <c r="F49" s="2">
        <f t="shared" si="0"/>
        <v>1.0286315830635437</v>
      </c>
      <c r="G49" s="4">
        <v>4.5385394310611421E-2</v>
      </c>
      <c r="H49" s="2">
        <f t="shared" si="1"/>
        <v>1.0775359783236322</v>
      </c>
      <c r="I49" s="5">
        <v>0.47071343800767218</v>
      </c>
      <c r="J49" s="4">
        <v>0.43161496413982586</v>
      </c>
      <c r="K49" s="35">
        <v>0.34639499953522213</v>
      </c>
      <c r="L49" s="12">
        <v>1.1299999999999999</v>
      </c>
      <c r="M49" s="12">
        <v>1.1299999999999999</v>
      </c>
      <c r="N49" s="1">
        <v>0.49</v>
      </c>
      <c r="O49" s="12">
        <v>1.01</v>
      </c>
      <c r="P49" s="2">
        <f>AVERAGE('Industry Averages'!$H49,L49:O49)</f>
        <v>0.96750719566472632</v>
      </c>
    </row>
    <row r="50" spans="1:16" x14ac:dyDescent="0.3">
      <c r="A50" s="19" t="s">
        <v>70</v>
      </c>
      <c r="B50" s="1">
        <v>460</v>
      </c>
      <c r="C50" s="2">
        <v>1.0131363720531945</v>
      </c>
      <c r="D50" s="4">
        <v>0.27357112823123925</v>
      </c>
      <c r="E50" s="4">
        <v>0.14377854804790394</v>
      </c>
      <c r="F50" s="2">
        <f t="shared" si="0"/>
        <v>0.84002339983549523</v>
      </c>
      <c r="G50" s="4">
        <v>8.7476661394014776E-2</v>
      </c>
      <c r="H50" s="2">
        <f t="shared" si="1"/>
        <v>0.92055004436243304</v>
      </c>
      <c r="I50" s="5">
        <v>0.42717336199490058</v>
      </c>
      <c r="J50" s="4">
        <v>0.38241271592555787</v>
      </c>
      <c r="K50" s="35">
        <v>0.26831473130534422</v>
      </c>
      <c r="L50" s="12">
        <v>0.95</v>
      </c>
      <c r="M50" s="12">
        <v>0.82</v>
      </c>
      <c r="N50" s="1">
        <v>0.8</v>
      </c>
      <c r="O50" s="12">
        <v>0.85</v>
      </c>
      <c r="P50" s="2">
        <f>AVERAGE('Industry Averages'!$H50,L50:O50)</f>
        <v>0.86811000887248646</v>
      </c>
    </row>
    <row r="51" spans="1:16" x14ac:dyDescent="0.3">
      <c r="A51" s="19" t="s">
        <v>71</v>
      </c>
      <c r="B51" s="1">
        <v>447</v>
      </c>
      <c r="C51" s="2">
        <v>1.3377797757878629</v>
      </c>
      <c r="D51" s="4">
        <v>0.11932765253109254</v>
      </c>
      <c r="E51" s="4">
        <v>7.7257296108832071E-2</v>
      </c>
      <c r="F51" s="2">
        <f t="shared" si="0"/>
        <v>1.2274453056379246</v>
      </c>
      <c r="G51" s="4">
        <v>3.6248419715667009E-2</v>
      </c>
      <c r="H51" s="2">
        <f t="shared" si="1"/>
        <v>1.2736117177372563</v>
      </c>
      <c r="I51" s="5">
        <v>0.49168229067036118</v>
      </c>
      <c r="J51" s="4">
        <v>0.45081477143098153</v>
      </c>
      <c r="K51" s="35">
        <v>0.51483487504894465</v>
      </c>
      <c r="L51" s="12">
        <v>1.23</v>
      </c>
      <c r="M51" s="12">
        <v>1.23</v>
      </c>
      <c r="N51" s="1">
        <v>1.24</v>
      </c>
      <c r="O51" s="12">
        <v>1.03</v>
      </c>
      <c r="P51" s="2">
        <f>AVERAGE('Industry Averages'!$H51,L51:O51)</f>
        <v>1.2007223435474512</v>
      </c>
    </row>
    <row r="52" spans="1:16" x14ac:dyDescent="0.3">
      <c r="A52" s="19" t="s">
        <v>15</v>
      </c>
      <c r="B52" s="1">
        <v>171</v>
      </c>
      <c r="C52" s="2">
        <v>1.1397794466928413</v>
      </c>
      <c r="D52" s="4">
        <v>0.46055417300671947</v>
      </c>
      <c r="E52" s="4">
        <v>0.19464553872415333</v>
      </c>
      <c r="F52" s="2">
        <f t="shared" si="0"/>
        <v>0.84620197610669134</v>
      </c>
      <c r="G52" s="4">
        <v>0.13200754645582835</v>
      </c>
      <c r="H52" s="2">
        <f t="shared" si="1"/>
        <v>0.97489554506089793</v>
      </c>
      <c r="I52" s="5">
        <v>0.33015123588799972</v>
      </c>
      <c r="J52" s="4">
        <v>0.28509702105698664</v>
      </c>
      <c r="K52" s="35">
        <v>0.45373244492174469</v>
      </c>
      <c r="L52" s="12">
        <v>0.74</v>
      </c>
      <c r="M52" s="12">
        <v>0.75</v>
      </c>
      <c r="N52" s="1">
        <v>0.91</v>
      </c>
      <c r="O52" s="12">
        <v>1.37</v>
      </c>
      <c r="P52" s="2">
        <f>AVERAGE('Industry Averages'!$H52,L52:O52)</f>
        <v>0.94897910901217963</v>
      </c>
    </row>
    <row r="53" spans="1:16" x14ac:dyDescent="0.3">
      <c r="A53" s="19" t="s">
        <v>72</v>
      </c>
      <c r="B53" s="1">
        <v>231</v>
      </c>
      <c r="C53" s="2">
        <v>0.76794023174770742</v>
      </c>
      <c r="D53" s="4">
        <v>0.51476145786880623</v>
      </c>
      <c r="E53" s="4">
        <v>0.15518125789153106</v>
      </c>
      <c r="F53" s="2">
        <f t="shared" si="0"/>
        <v>0.55336283316577506</v>
      </c>
      <c r="G53" s="4">
        <v>3.039667083981135E-2</v>
      </c>
      <c r="H53" s="2">
        <f t="shared" si="1"/>
        <v>0.57071053339417088</v>
      </c>
      <c r="I53" s="5">
        <v>0.35959036129954408</v>
      </c>
      <c r="J53" s="4">
        <v>0.31837828004372998</v>
      </c>
      <c r="K53" s="35">
        <v>0.19677736444308325</v>
      </c>
      <c r="L53" s="12">
        <v>0.56000000000000005</v>
      </c>
      <c r="M53" s="12">
        <v>0.5</v>
      </c>
      <c r="N53" s="1">
        <v>0.73</v>
      </c>
      <c r="O53" s="12">
        <v>0.74</v>
      </c>
      <c r="P53" s="2">
        <f>AVERAGE('Industry Averages'!$H53,L53:O53)</f>
        <v>0.62014210667883418</v>
      </c>
    </row>
    <row r="54" spans="1:16" x14ac:dyDescent="0.3">
      <c r="A54" s="19" t="s">
        <v>16</v>
      </c>
      <c r="B54" s="1">
        <v>650</v>
      </c>
      <c r="C54" s="2">
        <v>0.97058639732290319</v>
      </c>
      <c r="D54" s="4">
        <v>0.56386859218684304</v>
      </c>
      <c r="E54" s="4">
        <v>8.3601570278399873E-2</v>
      </c>
      <c r="F54" s="2">
        <f t="shared" si="0"/>
        <v>0.68122693750147922</v>
      </c>
      <c r="G54" s="4">
        <v>8.5892724202059456E-2</v>
      </c>
      <c r="H54" s="2">
        <f t="shared" si="1"/>
        <v>0.74523740871313393</v>
      </c>
      <c r="I54" s="5">
        <v>0.35867671029700754</v>
      </c>
      <c r="J54" s="4">
        <v>0.34991307923365311</v>
      </c>
      <c r="K54" s="35">
        <v>0.94389082095727583</v>
      </c>
      <c r="L54" s="12">
        <v>0.72</v>
      </c>
      <c r="M54" s="12">
        <v>0.68</v>
      </c>
      <c r="N54" s="1">
        <v>0.81</v>
      </c>
      <c r="O54" s="12">
        <v>0.95</v>
      </c>
      <c r="P54" s="2">
        <f>AVERAGE('Industry Averages'!$H54,L54:O54)</f>
        <v>0.78104748174262684</v>
      </c>
    </row>
    <row r="55" spans="1:16" x14ac:dyDescent="0.3">
      <c r="A55" s="19" t="s">
        <v>17</v>
      </c>
      <c r="B55" s="1">
        <v>589</v>
      </c>
      <c r="C55" s="2">
        <v>1.0240740179746777</v>
      </c>
      <c r="D55" s="4">
        <v>0.14010263728582345</v>
      </c>
      <c r="E55" s="4">
        <v>0.11695986517649924</v>
      </c>
      <c r="F55" s="2">
        <f t="shared" si="0"/>
        <v>0.92631171278620295</v>
      </c>
      <c r="G55" s="4">
        <v>3.4338268418544322E-2</v>
      </c>
      <c r="H55" s="2">
        <f t="shared" si="1"/>
        <v>0.95925072154323698</v>
      </c>
      <c r="I55" s="5">
        <v>0.43498200871006709</v>
      </c>
      <c r="J55" s="4">
        <v>0.37891980080211041</v>
      </c>
      <c r="K55" s="35">
        <v>0.1162959680212393</v>
      </c>
      <c r="L55" s="12">
        <v>0.94</v>
      </c>
      <c r="M55" s="12">
        <v>0.96</v>
      </c>
      <c r="N55" s="1">
        <v>0.74</v>
      </c>
      <c r="O55" s="12">
        <v>1</v>
      </c>
      <c r="P55" s="2">
        <f>AVERAGE('Industry Averages'!$H55,L55:O55)</f>
        <v>0.91985014430864742</v>
      </c>
    </row>
    <row r="56" spans="1:16" x14ac:dyDescent="0.3">
      <c r="A56" s="19" t="s">
        <v>18</v>
      </c>
      <c r="B56" s="1">
        <v>242</v>
      </c>
      <c r="C56" s="2">
        <v>1.4107202256089806</v>
      </c>
      <c r="D56" s="4">
        <v>0.14035649967474015</v>
      </c>
      <c r="E56" s="4">
        <v>0.15757329020462577</v>
      </c>
      <c r="F56" s="2">
        <f t="shared" si="0"/>
        <v>1.2758263973728798</v>
      </c>
      <c r="G56" s="4">
        <v>4.9053580178919969E-2</v>
      </c>
      <c r="H56" s="2">
        <f t="shared" si="1"/>
        <v>1.341638572668401</v>
      </c>
      <c r="I56" s="5">
        <v>0.42563736147975345</v>
      </c>
      <c r="J56" s="4">
        <v>0.40765639840290036</v>
      </c>
      <c r="K56" s="35">
        <v>0.25745867685391655</v>
      </c>
      <c r="L56" s="12">
        <v>1.1200000000000001</v>
      </c>
      <c r="M56" s="12">
        <v>1.05</v>
      </c>
      <c r="N56" s="1">
        <v>1.32</v>
      </c>
      <c r="O56" s="12">
        <v>1.23</v>
      </c>
      <c r="P56" s="2">
        <f>AVERAGE('Industry Averages'!$H56,L56:O56)</f>
        <v>1.2123277145336804</v>
      </c>
    </row>
    <row r="57" spans="1:16" x14ac:dyDescent="0.3">
      <c r="A57" s="19" t="s">
        <v>73</v>
      </c>
      <c r="B57" s="1">
        <v>206</v>
      </c>
      <c r="C57" s="2">
        <v>0.69066681475722358</v>
      </c>
      <c r="D57" s="4">
        <v>0.41219558006055729</v>
      </c>
      <c r="E57" s="4">
        <v>0.15161157710226905</v>
      </c>
      <c r="F57" s="2">
        <f t="shared" si="0"/>
        <v>0.52702263429846541</v>
      </c>
      <c r="G57" s="4">
        <v>0.13502268152387734</v>
      </c>
      <c r="H57" s="2">
        <f t="shared" si="1"/>
        <v>0.60929069819651416</v>
      </c>
      <c r="I57" s="5">
        <v>0.26813673959065543</v>
      </c>
      <c r="J57" s="4">
        <v>0.25272166193104129</v>
      </c>
      <c r="K57" s="35">
        <v>0.12477704640831966</v>
      </c>
      <c r="L57" s="12">
        <v>0.57999999999999996</v>
      </c>
      <c r="M57" s="12">
        <v>0.54</v>
      </c>
      <c r="N57" s="1">
        <v>1.33</v>
      </c>
      <c r="O57" s="12">
        <v>0.72</v>
      </c>
      <c r="P57" s="2">
        <f>AVERAGE('Industry Averages'!$H57,L57:O57)</f>
        <v>0.75585813963930293</v>
      </c>
    </row>
    <row r="58" spans="1:16" x14ac:dyDescent="0.3">
      <c r="A58" s="19" t="s">
        <v>19</v>
      </c>
      <c r="B58" s="1">
        <v>142</v>
      </c>
      <c r="C58" s="2">
        <v>0.90378650219753498</v>
      </c>
      <c r="D58" s="4">
        <v>0.98482210756775745</v>
      </c>
      <c r="E58" s="4">
        <v>0.13375119623847986</v>
      </c>
      <c r="F58" s="2">
        <f t="shared" si="0"/>
        <v>0.51886094916129821</v>
      </c>
      <c r="G58" s="4">
        <v>0.34839073583908453</v>
      </c>
      <c r="H58" s="2">
        <f t="shared" si="1"/>
        <v>0.79627620062989934</v>
      </c>
      <c r="I58" s="5">
        <v>0.28478714944052114</v>
      </c>
      <c r="J58" s="4">
        <v>0.23901505811759377</v>
      </c>
      <c r="K58" s="35">
        <v>0.22217633871025569</v>
      </c>
      <c r="L58" s="12">
        <v>0.94</v>
      </c>
      <c r="M58" s="12">
        <v>0.98</v>
      </c>
      <c r="N58" s="1">
        <v>1.17</v>
      </c>
      <c r="O58" s="12">
        <v>1</v>
      </c>
      <c r="P58" s="2">
        <f>AVERAGE('Industry Averages'!$H58,L58:O58)</f>
        <v>0.97725524012597975</v>
      </c>
    </row>
    <row r="59" spans="1:16" x14ac:dyDescent="0.3">
      <c r="A59" s="19" t="s">
        <v>20</v>
      </c>
      <c r="B59" s="1">
        <v>235</v>
      </c>
      <c r="C59" s="2">
        <v>0.74575047892416713</v>
      </c>
      <c r="D59" s="4">
        <v>0.25284053295669323</v>
      </c>
      <c r="E59" s="4">
        <v>0.15806135129289095</v>
      </c>
      <c r="F59" s="2">
        <f t="shared" si="0"/>
        <v>0.62643640999682892</v>
      </c>
      <c r="G59" s="4">
        <v>9.3033655911033769E-2</v>
      </c>
      <c r="H59" s="2">
        <f t="shared" si="1"/>
        <v>0.69069421823593102</v>
      </c>
      <c r="I59" s="5">
        <v>0.30062233160590279</v>
      </c>
      <c r="J59" s="4">
        <v>0.26692529380793906</v>
      </c>
      <c r="K59" s="35">
        <v>0.16659362316321272</v>
      </c>
      <c r="L59" s="12">
        <v>0.52</v>
      </c>
      <c r="M59" s="12">
        <v>0.5</v>
      </c>
      <c r="N59" s="1">
        <v>1.19</v>
      </c>
      <c r="O59" s="12">
        <v>0.82</v>
      </c>
      <c r="P59" s="2">
        <f>AVERAGE('Industry Averages'!$H59,L59:O59)</f>
        <v>0.74413884364718619</v>
      </c>
    </row>
    <row r="60" spans="1:16" x14ac:dyDescent="0.3">
      <c r="A60" s="19" t="s">
        <v>74</v>
      </c>
      <c r="B60" s="1">
        <v>1660</v>
      </c>
      <c r="C60" s="2">
        <v>0.79218334924212164</v>
      </c>
      <c r="D60" s="4">
        <v>0.76236347155087192</v>
      </c>
      <c r="E60" s="4">
        <v>5.7584685207748412E-2</v>
      </c>
      <c r="F60" s="2">
        <f t="shared" si="0"/>
        <v>0.50320090503906478</v>
      </c>
      <c r="G60" s="4">
        <v>0.10968945694260411</v>
      </c>
      <c r="H60" s="2">
        <f t="shared" si="1"/>
        <v>0.56519706406152803</v>
      </c>
      <c r="I60" s="5">
        <v>0.25763933829190011</v>
      </c>
      <c r="J60" s="4">
        <v>0.26550357638295474</v>
      </c>
      <c r="K60" s="35">
        <v>0.34124293553015528</v>
      </c>
      <c r="L60" s="12">
        <v>0.56999999999999995</v>
      </c>
      <c r="M60" s="12">
        <v>0.55000000000000004</v>
      </c>
      <c r="N60" s="1">
        <v>0.55000000000000004</v>
      </c>
      <c r="O60" s="12">
        <v>0.72</v>
      </c>
      <c r="P60" s="2">
        <f>AVERAGE('Industry Averages'!$H60,L60:O60)</f>
        <v>0.59103941281230554</v>
      </c>
    </row>
    <row r="61" spans="1:16" x14ac:dyDescent="0.3">
      <c r="A61" s="19" t="s">
        <v>21</v>
      </c>
      <c r="B61" s="1">
        <v>1463</v>
      </c>
      <c r="C61" s="2">
        <v>1.1021402522422057</v>
      </c>
      <c r="D61" s="4">
        <v>0.17258409524336002</v>
      </c>
      <c r="E61" s="4">
        <v>0.15892227265306122</v>
      </c>
      <c r="F61" s="2">
        <f t="shared" si="0"/>
        <v>0.97533879707482507</v>
      </c>
      <c r="G61" s="4">
        <v>8.242281919863878E-2</v>
      </c>
      <c r="H61" s="2">
        <f t="shared" si="1"/>
        <v>1.0629501446657796</v>
      </c>
      <c r="I61" s="5">
        <v>0.32918477315215677</v>
      </c>
      <c r="J61" s="4">
        <v>0.31622845943757366</v>
      </c>
      <c r="K61" s="35">
        <v>0.1544889443895435</v>
      </c>
      <c r="L61" s="12">
        <v>1.1200000000000001</v>
      </c>
      <c r="M61" s="12">
        <v>1.1599999999999999</v>
      </c>
      <c r="N61" s="1">
        <v>1.01</v>
      </c>
      <c r="O61" s="12">
        <v>1.1299999999999999</v>
      </c>
      <c r="P61" s="2">
        <f>AVERAGE('Industry Averages'!$H61,L61:O61)</f>
        <v>1.0965900289331558</v>
      </c>
    </row>
    <row r="62" spans="1:16" x14ac:dyDescent="0.3">
      <c r="A62" s="19" t="s">
        <v>75</v>
      </c>
      <c r="B62" s="1">
        <v>1783</v>
      </c>
      <c r="C62" s="2">
        <v>1.1980661936405959</v>
      </c>
      <c r="D62" s="4">
        <v>0.26597195899379888</v>
      </c>
      <c r="E62" s="4">
        <v>4.3555041675517624E-2</v>
      </c>
      <c r="F62" s="2">
        <f t="shared" si="0"/>
        <v>0.99809183127492518</v>
      </c>
      <c r="G62" s="4">
        <v>0.10055423727001807</v>
      </c>
      <c r="H62" s="2">
        <f t="shared" si="1"/>
        <v>1.109674282355319</v>
      </c>
      <c r="I62" s="5">
        <v>0.50718164724995296</v>
      </c>
      <c r="J62" s="4">
        <v>0.61690411142274737</v>
      </c>
      <c r="K62" s="35">
        <v>0.52434848072847029</v>
      </c>
      <c r="L62" s="12">
        <v>1.24</v>
      </c>
      <c r="M62" s="12">
        <v>1.0900000000000001</v>
      </c>
      <c r="N62" s="1">
        <v>0.82</v>
      </c>
      <c r="O62" s="12">
        <v>1.01</v>
      </c>
      <c r="P62" s="2">
        <f>AVERAGE('Industry Averages'!$H62,L62:O62)</f>
        <v>1.0539348564710638</v>
      </c>
    </row>
    <row r="63" spans="1:16" x14ac:dyDescent="0.3">
      <c r="A63" s="19" t="s">
        <v>76</v>
      </c>
      <c r="B63" s="1">
        <v>144</v>
      </c>
      <c r="C63" s="2">
        <v>0.92524147810104651</v>
      </c>
      <c r="D63" s="4">
        <v>0.33567617901750502</v>
      </c>
      <c r="E63" s="4">
        <v>0.17428981019463172</v>
      </c>
      <c r="F63" s="2">
        <f t="shared" si="0"/>
        <v>0.73850061843513415</v>
      </c>
      <c r="G63" s="4">
        <v>0.11503224634095943</v>
      </c>
      <c r="H63" s="2">
        <f t="shared" si="1"/>
        <v>0.83449438172372425</v>
      </c>
      <c r="I63" s="5">
        <v>0.34689524516750297</v>
      </c>
      <c r="J63" s="4">
        <v>0.33105972711523934</v>
      </c>
      <c r="K63" s="35">
        <v>8.286057997897317E-2</v>
      </c>
      <c r="L63" s="12">
        <v>0.86</v>
      </c>
      <c r="M63" s="12">
        <v>0.94</v>
      </c>
      <c r="N63" s="1">
        <v>0.71</v>
      </c>
      <c r="O63" s="12">
        <v>1.05</v>
      </c>
      <c r="P63" s="2">
        <f>AVERAGE('Industry Averages'!$H63,L63:O63)</f>
        <v>0.87889887634474495</v>
      </c>
    </row>
    <row r="64" spans="1:16" x14ac:dyDescent="0.3">
      <c r="A64" s="19" t="s">
        <v>77</v>
      </c>
      <c r="B64" s="1">
        <v>36</v>
      </c>
      <c r="C64" s="2">
        <v>1.084261071514385</v>
      </c>
      <c r="D64" s="4">
        <v>0.19429324671409043</v>
      </c>
      <c r="E64" s="4">
        <v>0.25764677318031348</v>
      </c>
      <c r="F64" s="2">
        <f t="shared" si="0"/>
        <v>0.94582856040179419</v>
      </c>
      <c r="G64" s="4">
        <v>7.7904000261734885E-2</v>
      </c>
      <c r="H64" s="2">
        <f t="shared" si="1"/>
        <v>1.0257376245751695</v>
      </c>
      <c r="I64" s="5">
        <v>0.30424217442896739</v>
      </c>
      <c r="J64" s="4">
        <v>0.290654684170079</v>
      </c>
      <c r="K64" s="35">
        <v>0.55282208640135777</v>
      </c>
      <c r="L64" s="12">
        <v>1.1100000000000001</v>
      </c>
      <c r="M64" s="12">
        <v>1.1399999999999999</v>
      </c>
      <c r="N64" s="1">
        <v>0.99</v>
      </c>
      <c r="O64" s="12">
        <v>1.1499999999999999</v>
      </c>
      <c r="P64" s="2">
        <f>AVERAGE('Industry Averages'!$H64,L64:O64)</f>
        <v>1.083147524915034</v>
      </c>
    </row>
    <row r="65" spans="1:16" x14ac:dyDescent="0.3">
      <c r="A65" s="19" t="s">
        <v>78</v>
      </c>
      <c r="B65" s="1">
        <v>616</v>
      </c>
      <c r="C65" s="2">
        <v>1.3064445801888949</v>
      </c>
      <c r="D65" s="4">
        <v>0.26211873273121011</v>
      </c>
      <c r="E65" s="4">
        <v>7.7290758961238548E-2</v>
      </c>
      <c r="F65" s="2">
        <f t="shared" si="0"/>
        <v>1.0910185569193993</v>
      </c>
      <c r="G65" s="4">
        <v>6.9059660902295594E-2</v>
      </c>
      <c r="H65" s="2">
        <f t="shared" si="1"/>
        <v>1.1719532510287904</v>
      </c>
      <c r="I65" s="5">
        <v>0.49629749616351021</v>
      </c>
      <c r="J65" s="4">
        <v>0.5761526246802835</v>
      </c>
      <c r="K65" s="35">
        <v>1.2659828831353592</v>
      </c>
      <c r="L65" s="12">
        <v>1.1599999999999999</v>
      </c>
      <c r="M65" s="12">
        <v>1.1399999999999999</v>
      </c>
      <c r="N65" s="1">
        <v>0.64</v>
      </c>
      <c r="O65" s="12">
        <v>1.21</v>
      </c>
      <c r="P65" s="2">
        <f>AVERAGE('Industry Averages'!$H65,L65:O65)</f>
        <v>1.0643906502057578</v>
      </c>
    </row>
    <row r="66" spans="1:16" x14ac:dyDescent="0.3">
      <c r="A66" s="19" t="s">
        <v>22</v>
      </c>
      <c r="B66" s="1">
        <v>166</v>
      </c>
      <c r="C66" s="2">
        <v>0.95988331574324681</v>
      </c>
      <c r="D66" s="4">
        <v>0.73208725844231648</v>
      </c>
      <c r="E66" s="4">
        <v>0.11717454156476204</v>
      </c>
      <c r="F66" s="2">
        <f t="shared" si="0"/>
        <v>0.61868827943881066</v>
      </c>
      <c r="G66" s="4">
        <v>3.4650519052258168E-2</v>
      </c>
      <c r="H66" s="2">
        <f t="shared" si="1"/>
        <v>0.64089564623933604</v>
      </c>
      <c r="I66" s="5">
        <v>0.36809312559013424</v>
      </c>
      <c r="J66" s="4">
        <v>0.31692919401817637</v>
      </c>
      <c r="K66" s="35">
        <v>0.29733541252975404</v>
      </c>
      <c r="L66" s="12">
        <v>0.75</v>
      </c>
      <c r="M66" s="12">
        <v>0.83</v>
      </c>
      <c r="N66" s="1">
        <v>1.03</v>
      </c>
      <c r="O66" s="12">
        <v>0.75</v>
      </c>
      <c r="P66" s="2">
        <f>AVERAGE('Industry Averages'!$H66,L66:O66)</f>
        <v>0.80017912924786716</v>
      </c>
    </row>
    <row r="67" spans="1:16" x14ac:dyDescent="0.3">
      <c r="A67" s="19" t="s">
        <v>23</v>
      </c>
      <c r="B67" s="1">
        <v>455</v>
      </c>
      <c r="C67" s="2">
        <v>1.1458047060134187</v>
      </c>
      <c r="D67" s="4">
        <v>0.46585696788661451</v>
      </c>
      <c r="E67" s="4">
        <v>0.12164722805997288</v>
      </c>
      <c r="F67" s="2">
        <f t="shared" si="0"/>
        <v>0.84815990487292292</v>
      </c>
      <c r="G67" s="4">
        <v>7.669649791877424E-2</v>
      </c>
      <c r="H67" s="2">
        <f t="shared" si="1"/>
        <v>0.91861441331163474</v>
      </c>
      <c r="I67" s="5">
        <v>0.39744111975741692</v>
      </c>
      <c r="J67" s="4">
        <v>0.38678554871410087</v>
      </c>
      <c r="K67" s="35">
        <v>0.38536101039880777</v>
      </c>
      <c r="L67" s="12">
        <v>1.07</v>
      </c>
      <c r="M67" s="12">
        <v>1.06</v>
      </c>
      <c r="N67" s="1">
        <v>1.22</v>
      </c>
      <c r="O67" s="12">
        <v>1.06</v>
      </c>
      <c r="P67" s="2">
        <f>AVERAGE('Industry Averages'!$H67,L67:O67)</f>
        <v>1.0657228826623271</v>
      </c>
    </row>
    <row r="68" spans="1:16" x14ac:dyDescent="0.3">
      <c r="A68" s="19" t="s">
        <v>24</v>
      </c>
      <c r="B68" s="1">
        <v>414</v>
      </c>
      <c r="C68" s="2">
        <v>0.83576683531576557</v>
      </c>
      <c r="D68" s="4">
        <v>0.48944074531212534</v>
      </c>
      <c r="E68" s="4">
        <v>0.16483359072914733</v>
      </c>
      <c r="F68" s="2">
        <f t="shared" si="0"/>
        <v>0.61063012553242024</v>
      </c>
      <c r="G68" s="4">
        <v>5.3907514369479229E-2</v>
      </c>
      <c r="H68" s="2">
        <f t="shared" si="1"/>
        <v>0.64542329085878691</v>
      </c>
      <c r="I68" s="5">
        <v>0.32699064372206454</v>
      </c>
      <c r="J68" s="4">
        <v>0.29449832942613408</v>
      </c>
      <c r="K68" s="35">
        <v>0.14513397174026643</v>
      </c>
      <c r="L68" s="12">
        <v>0.61</v>
      </c>
      <c r="M68" s="12">
        <v>0.61</v>
      </c>
      <c r="N68" s="1">
        <v>0.72</v>
      </c>
      <c r="O68" s="12">
        <v>0.8</v>
      </c>
      <c r="P68" s="2">
        <f>AVERAGE('Industry Averages'!$H68,L68:O68)</f>
        <v>0.67708465817175723</v>
      </c>
    </row>
    <row r="69" spans="1:16" x14ac:dyDescent="0.3">
      <c r="A69" s="19" t="s">
        <v>25</v>
      </c>
      <c r="B69" s="1">
        <v>268</v>
      </c>
      <c r="C69" s="2">
        <v>0.9932645149292465</v>
      </c>
      <c r="D69" s="4">
        <v>0.61391734905128614</v>
      </c>
      <c r="E69" s="4">
        <v>0.15821279261855972</v>
      </c>
      <c r="F69" s="2">
        <f t="shared" si="0"/>
        <v>0.67917197027163956</v>
      </c>
      <c r="G69" s="4">
        <v>9.7277555838095289E-2</v>
      </c>
      <c r="H69" s="2">
        <f t="shared" si="1"/>
        <v>0.75235968116666097</v>
      </c>
      <c r="I69" s="5">
        <v>0.33694745974840379</v>
      </c>
      <c r="J69" s="4">
        <v>0.3119027435891214</v>
      </c>
      <c r="K69" s="35">
        <v>0.40692771697716618</v>
      </c>
      <c r="L69" s="12">
        <v>0.77</v>
      </c>
      <c r="M69" s="12">
        <v>0.74</v>
      </c>
      <c r="N69" s="1">
        <v>0.64</v>
      </c>
      <c r="O69" s="12">
        <v>0.89</v>
      </c>
      <c r="P69" s="2">
        <f>AVERAGE('Industry Averages'!$H69,L69:O69)</f>
        <v>0.7584719362333322</v>
      </c>
    </row>
    <row r="70" spans="1:16" x14ac:dyDescent="0.3">
      <c r="A70" s="19" t="s">
        <v>26</v>
      </c>
      <c r="B70" s="1">
        <v>485</v>
      </c>
      <c r="C70" s="2">
        <v>0.72851850030208987</v>
      </c>
      <c r="D70" s="4">
        <v>0.96149717532505485</v>
      </c>
      <c r="E70" s="4">
        <v>0.14669930155116612</v>
      </c>
      <c r="F70" s="2">
        <f t="shared" si="0"/>
        <v>0.42250203876517067</v>
      </c>
      <c r="G70" s="4">
        <v>4.6926213812904301E-2</v>
      </c>
      <c r="H70" s="2">
        <f t="shared" si="1"/>
        <v>0.44330464743495768</v>
      </c>
      <c r="I70" s="5">
        <v>0.28562471367445541</v>
      </c>
      <c r="J70" s="4">
        <v>0.25944771221610685</v>
      </c>
      <c r="K70" s="35">
        <v>8.4892974069713412E-2</v>
      </c>
      <c r="L70" s="12">
        <v>0.49</v>
      </c>
      <c r="M70" s="12">
        <v>0.51</v>
      </c>
      <c r="N70" s="1">
        <v>0.65</v>
      </c>
      <c r="O70" s="12">
        <v>0.54</v>
      </c>
      <c r="P70" s="2">
        <f>AVERAGE('Industry Averages'!$H70,L70:O70)</f>
        <v>0.5266609294869915</v>
      </c>
    </row>
    <row r="71" spans="1:16" x14ac:dyDescent="0.3">
      <c r="A71" s="19" t="s">
        <v>27</v>
      </c>
      <c r="B71" s="1">
        <v>930</v>
      </c>
      <c r="C71" s="2">
        <v>1.1408458156282186</v>
      </c>
      <c r="D71" s="4">
        <v>0.18249611583251613</v>
      </c>
      <c r="E71" s="4">
        <v>4.1166339974379774E-2</v>
      </c>
      <c r="F71" s="2">
        <f t="shared" si="0"/>
        <v>1.0029640155388828</v>
      </c>
      <c r="G71" s="4">
        <v>8.9151869316340573E-2</v>
      </c>
      <c r="H71" s="2">
        <f t="shared" si="1"/>
        <v>1.1011319908908235</v>
      </c>
      <c r="I71" s="5">
        <v>0.54169628942571502</v>
      </c>
      <c r="J71" s="4">
        <v>0.62912563546076816</v>
      </c>
      <c r="K71" s="35">
        <v>0.85454045291942071</v>
      </c>
      <c r="L71" s="12">
        <v>1.1499999999999999</v>
      </c>
      <c r="M71" s="12">
        <v>1</v>
      </c>
      <c r="N71" s="1">
        <v>0.32</v>
      </c>
      <c r="O71" s="12">
        <v>0.99</v>
      </c>
      <c r="P71" s="2">
        <f>AVERAGE('Industry Averages'!$H71,L71:O71)</f>
        <v>0.91222639817816464</v>
      </c>
    </row>
    <row r="72" spans="1:16" x14ac:dyDescent="0.3">
      <c r="A72" s="19" t="s">
        <v>105</v>
      </c>
      <c r="B72" s="1">
        <v>327</v>
      </c>
      <c r="C72" s="2">
        <v>0.88913332691145819</v>
      </c>
      <c r="D72" s="4">
        <v>0.29856825190812769</v>
      </c>
      <c r="E72" s="4">
        <v>0.13899082244310329</v>
      </c>
      <c r="F72" s="2">
        <f t="shared" si="0"/>
        <v>0.72587558605262703</v>
      </c>
      <c r="G72" s="4">
        <v>0.16473812497913354</v>
      </c>
      <c r="H72" s="2">
        <f t="shared" si="1"/>
        <v>0.86903952851253174</v>
      </c>
      <c r="I72" s="5">
        <v>0.32842913638060095</v>
      </c>
      <c r="J72" s="4">
        <v>0.31440209547156556</v>
      </c>
      <c r="K72" s="35">
        <v>8.4745246857951442E-2</v>
      </c>
      <c r="L72" s="12">
        <v>0.9</v>
      </c>
      <c r="M72" s="12">
        <v>0.85</v>
      </c>
      <c r="N72" s="1">
        <v>0.73</v>
      </c>
      <c r="O72" s="12">
        <v>0.94</v>
      </c>
      <c r="P72" s="2">
        <f>AVERAGE('Industry Averages'!$H72,L72:O72)</f>
        <v>0.85780790570250642</v>
      </c>
    </row>
    <row r="73" spans="1:16" x14ac:dyDescent="0.3">
      <c r="A73" s="19" t="s">
        <v>28</v>
      </c>
      <c r="B73" s="1">
        <v>792</v>
      </c>
      <c r="C73" s="2">
        <v>0.79260643027832334</v>
      </c>
      <c r="D73" s="4">
        <v>0.78356681661346517</v>
      </c>
      <c r="E73" s="4">
        <v>3.0282009159863846E-2</v>
      </c>
      <c r="F73" s="2">
        <f t="shared" si="0"/>
        <v>0.49841283199115838</v>
      </c>
      <c r="G73" s="4">
        <v>2.1126839466947385E-2</v>
      </c>
      <c r="H73" s="2">
        <f t="shared" si="1"/>
        <v>0.50916998451540341</v>
      </c>
      <c r="I73" s="5">
        <v>0.24009165537112401</v>
      </c>
      <c r="J73" s="4">
        <v>0.188502700447128</v>
      </c>
      <c r="K73" s="35">
        <v>0.19282384956877388</v>
      </c>
      <c r="L73" s="12">
        <v>0.34</v>
      </c>
      <c r="M73" s="12">
        <v>0.35</v>
      </c>
      <c r="N73" s="1">
        <v>1.1599999999999999</v>
      </c>
      <c r="O73" s="12">
        <v>0.77</v>
      </c>
      <c r="P73" s="2">
        <f>AVERAGE('Industry Averages'!$H73,L73:O73)</f>
        <v>0.62583399690308061</v>
      </c>
    </row>
    <row r="74" spans="1:16" x14ac:dyDescent="0.3">
      <c r="A74" s="19" t="s">
        <v>79</v>
      </c>
      <c r="B74" s="1">
        <v>869</v>
      </c>
      <c r="C74" s="2">
        <v>1.0176524508975406</v>
      </c>
      <c r="D74" s="4">
        <v>2.0257543897984869</v>
      </c>
      <c r="E74" s="4">
        <v>0.15884413249481161</v>
      </c>
      <c r="F74" s="2">
        <f t="shared" si="0"/>
        <v>0.40287099600903203</v>
      </c>
      <c r="G74" s="4">
        <v>0.19627471919293069</v>
      </c>
      <c r="H74" s="2">
        <f t="shared" si="1"/>
        <v>0.50125460232442209</v>
      </c>
      <c r="I74" s="5">
        <v>0.3619611548510302</v>
      </c>
      <c r="J74" s="4">
        <v>0.32556181158049086</v>
      </c>
      <c r="K74" s="35">
        <v>0.38835576932603416</v>
      </c>
      <c r="L74" s="12">
        <v>0.66</v>
      </c>
      <c r="M74" s="12">
        <v>0.64</v>
      </c>
      <c r="N74" s="1">
        <v>0.56999999999999995</v>
      </c>
      <c r="O74" s="12">
        <v>0.52</v>
      </c>
      <c r="P74" s="2">
        <f>AVERAGE('Industry Averages'!$H74,L74:O74)</f>
        <v>0.57825092046488435</v>
      </c>
    </row>
    <row r="75" spans="1:16" x14ac:dyDescent="0.3">
      <c r="A75" s="19" t="s">
        <v>80</v>
      </c>
      <c r="B75" s="1">
        <v>342</v>
      </c>
      <c r="C75" s="2">
        <v>0.93422776635121907</v>
      </c>
      <c r="D75" s="4">
        <v>1.2471785501791124</v>
      </c>
      <c r="E75" s="4">
        <v>0.15588318121228914</v>
      </c>
      <c r="F75" s="2">
        <f t="shared" ref="F75:F106" si="2">IF($F$8="Effective",C75/(1+(1-E75)*D75),C75/(1+(1-$F$9)*D75))</f>
        <v>0.48168494876726858</v>
      </c>
      <c r="G75" s="4">
        <v>9.0650479169312126E-2</v>
      </c>
      <c r="H75" s="2">
        <f t="shared" si="1"/>
        <v>0.52970275755712826</v>
      </c>
      <c r="I75" s="5">
        <v>0.2984152357169883</v>
      </c>
      <c r="J75" s="4">
        <v>0.26803347575607533</v>
      </c>
      <c r="K75" s="35">
        <v>0.17034666604053789</v>
      </c>
      <c r="L75" s="12">
        <v>0.68</v>
      </c>
      <c r="M75" s="12">
        <v>0.64</v>
      </c>
      <c r="N75" s="1">
        <v>1.17</v>
      </c>
      <c r="O75" s="12">
        <v>0.61</v>
      </c>
      <c r="P75" s="2">
        <f>AVERAGE('Industry Averages'!$H75,L75:O75)</f>
        <v>0.72594055151142567</v>
      </c>
    </row>
    <row r="76" spans="1:16" x14ac:dyDescent="0.3">
      <c r="A76" s="19" t="s">
        <v>81</v>
      </c>
      <c r="B76" s="1">
        <v>730</v>
      </c>
      <c r="C76" s="2">
        <v>0.90118806772324567</v>
      </c>
      <c r="D76" s="4">
        <v>0.9884864062442722</v>
      </c>
      <c r="E76" s="4">
        <v>0.14471759256555733</v>
      </c>
      <c r="F76" s="2">
        <f t="shared" si="2"/>
        <v>0.51655062426459941</v>
      </c>
      <c r="G76" s="4">
        <v>6.4483173191654058E-2</v>
      </c>
      <c r="H76" s="2">
        <f t="shared" ref="H76:H105" si="3">F76/(1-G76)</f>
        <v>0.55215535355669476</v>
      </c>
      <c r="I76" s="5">
        <v>0.33558774443968559</v>
      </c>
      <c r="J76" s="4">
        <v>0.29972973723472146</v>
      </c>
      <c r="K76" s="35">
        <v>0.15572289094422737</v>
      </c>
      <c r="L76" s="12">
        <v>0.54</v>
      </c>
      <c r="M76" s="12">
        <v>0.49</v>
      </c>
      <c r="N76" s="1">
        <v>0.52</v>
      </c>
      <c r="O76" s="12">
        <v>0.63</v>
      </c>
      <c r="P76" s="2">
        <f>AVERAGE('Industry Averages'!$H76,L76:O76)</f>
        <v>0.5464310707113389</v>
      </c>
    </row>
    <row r="77" spans="1:16" x14ac:dyDescent="0.3">
      <c r="A77" s="19" t="s">
        <v>29</v>
      </c>
      <c r="B77" s="1">
        <v>323</v>
      </c>
      <c r="C77" s="2">
        <v>1.1091960963190381</v>
      </c>
      <c r="D77" s="4">
        <v>0.32806130033996916</v>
      </c>
      <c r="E77" s="4">
        <v>0.13938045627865497</v>
      </c>
      <c r="F77" s="2">
        <f t="shared" si="2"/>
        <v>0.88939995144809991</v>
      </c>
      <c r="G77" s="4">
        <v>9.7877984112006558E-2</v>
      </c>
      <c r="H77" s="2">
        <f t="shared" si="3"/>
        <v>0.98589762336376341</v>
      </c>
      <c r="I77" s="5">
        <v>0.38184151451634857</v>
      </c>
      <c r="J77" s="4">
        <v>0.33179399049670577</v>
      </c>
      <c r="K77" s="35">
        <v>0.14447414298074696</v>
      </c>
      <c r="L77" s="12">
        <v>0.83</v>
      </c>
      <c r="M77" s="12">
        <v>0.84</v>
      </c>
      <c r="N77" s="1">
        <v>0.74</v>
      </c>
      <c r="O77" s="12">
        <v>1.02</v>
      </c>
      <c r="P77" s="2">
        <f>AVERAGE('Industry Averages'!$H77,L77:O77)</f>
        <v>0.88317952467275274</v>
      </c>
    </row>
    <row r="78" spans="1:16" x14ac:dyDescent="0.3">
      <c r="A78" s="19" t="s">
        <v>30</v>
      </c>
      <c r="B78" s="1">
        <v>34</v>
      </c>
      <c r="C78" s="2">
        <v>1.1599096579998216</v>
      </c>
      <c r="D78" s="4">
        <v>0.35162560810658772</v>
      </c>
      <c r="E78" s="4">
        <v>9.8664456517952331E-2</v>
      </c>
      <c r="F78" s="2">
        <f t="shared" si="2"/>
        <v>0.91701193139028836</v>
      </c>
      <c r="G78" s="4">
        <v>0.15834352345841643</v>
      </c>
      <c r="H78" s="2">
        <f t="shared" si="3"/>
        <v>1.0895323174584777</v>
      </c>
      <c r="I78" s="5">
        <v>0.28047407740457253</v>
      </c>
      <c r="J78" s="4">
        <v>0.28323303408098666</v>
      </c>
      <c r="K78" s="35">
        <v>0.28455509816123381</v>
      </c>
      <c r="L78" s="12">
        <v>0.9</v>
      </c>
      <c r="M78" s="12">
        <v>0.92</v>
      </c>
      <c r="N78" s="1">
        <v>6.75</v>
      </c>
      <c r="O78" s="12">
        <v>1.44</v>
      </c>
      <c r="P78" s="2">
        <f>AVERAGE('Industry Averages'!$H78,L78:O78)</f>
        <v>2.2199064634916956</v>
      </c>
    </row>
    <row r="79" spans="1:16" x14ac:dyDescent="0.3">
      <c r="A79" s="19" t="s">
        <v>82</v>
      </c>
      <c r="B79" s="1">
        <v>382</v>
      </c>
      <c r="C79" s="2">
        <v>0.99532073680959354</v>
      </c>
      <c r="D79" s="4">
        <v>0.32651525543729421</v>
      </c>
      <c r="E79" s="4">
        <v>0.13058992474186906</v>
      </c>
      <c r="F79" s="2">
        <f t="shared" si="2"/>
        <v>0.79883590794377146</v>
      </c>
      <c r="G79" s="4">
        <v>3.6299266422194096E-2</v>
      </c>
      <c r="H79" s="2">
        <f t="shared" si="3"/>
        <v>0.82892528781008357</v>
      </c>
      <c r="I79" s="5">
        <v>0.32896002668366431</v>
      </c>
      <c r="J79" s="4">
        <v>0.31360962157416999</v>
      </c>
      <c r="K79" s="35">
        <v>0.22525996743380092</v>
      </c>
      <c r="L79" s="12">
        <v>0.64</v>
      </c>
      <c r="M79" s="12">
        <v>0.67</v>
      </c>
      <c r="N79" s="1">
        <v>0.78</v>
      </c>
      <c r="O79" s="12">
        <v>1.01</v>
      </c>
      <c r="P79" s="2">
        <f>AVERAGE('Industry Averages'!$H79,L79:O79)</f>
        <v>0.78578505756201678</v>
      </c>
    </row>
    <row r="80" spans="1:16" x14ac:dyDescent="0.3">
      <c r="A80" s="19" t="s">
        <v>83</v>
      </c>
      <c r="B80" s="1">
        <v>193</v>
      </c>
      <c r="C80" s="2">
        <v>0.98313395219463651</v>
      </c>
      <c r="D80" s="4">
        <v>0.58443776445628071</v>
      </c>
      <c r="E80" s="4">
        <v>0.19296375205587804</v>
      </c>
      <c r="F80" s="2">
        <f t="shared" si="2"/>
        <v>0.68261009949065221</v>
      </c>
      <c r="G80" s="4">
        <v>5.0042288328464149E-2</v>
      </c>
      <c r="H80" s="2">
        <f t="shared" si="3"/>
        <v>0.71856893323128923</v>
      </c>
      <c r="I80" s="5">
        <v>0.33582107301257408</v>
      </c>
      <c r="J80" s="4">
        <v>0.30421163829693049</v>
      </c>
      <c r="K80" s="35">
        <v>0.28166385226273283</v>
      </c>
      <c r="L80" s="12">
        <v>0.64</v>
      </c>
      <c r="M80" s="12">
        <v>0.66</v>
      </c>
      <c r="N80" s="1">
        <v>0.39</v>
      </c>
      <c r="O80" s="12">
        <v>0.89</v>
      </c>
      <c r="P80" s="2">
        <f>AVERAGE('Industry Averages'!$H80,L80:O80)</f>
        <v>0.6597137866462579</v>
      </c>
    </row>
    <row r="81" spans="1:16" x14ac:dyDescent="0.3">
      <c r="A81" s="19" t="s">
        <v>84</v>
      </c>
      <c r="B81" s="1">
        <v>98</v>
      </c>
      <c r="C81" s="2">
        <v>1.0792224241204762</v>
      </c>
      <c r="D81" s="4">
        <v>0.24052089560498666</v>
      </c>
      <c r="E81" s="4">
        <v>0.19898268358881241</v>
      </c>
      <c r="F81" s="2">
        <f t="shared" si="2"/>
        <v>0.91367819677852846</v>
      </c>
      <c r="G81" s="4">
        <v>2.2153207782150956E-2</v>
      </c>
      <c r="H81" s="2">
        <f t="shared" si="3"/>
        <v>0.93437765921000759</v>
      </c>
      <c r="I81" s="5">
        <v>0.31645202870280109</v>
      </c>
      <c r="J81" s="4">
        <v>0.27792365922032364</v>
      </c>
      <c r="K81" s="35">
        <v>0.31303761886602938</v>
      </c>
      <c r="L81" s="12">
        <v>0.76</v>
      </c>
      <c r="M81" s="12">
        <v>0.9</v>
      </c>
      <c r="N81" s="1">
        <v>0.71</v>
      </c>
      <c r="O81" s="12">
        <v>1.1100000000000001</v>
      </c>
      <c r="P81" s="2">
        <f>AVERAGE('Industry Averages'!$H81,L81:O81)</f>
        <v>0.88287553184200152</v>
      </c>
    </row>
    <row r="82" spans="1:16" x14ac:dyDescent="0.3">
      <c r="A82" s="19" t="s">
        <v>85</v>
      </c>
      <c r="B82" s="1">
        <v>1006</v>
      </c>
      <c r="C82" s="2">
        <v>0.82885193903775201</v>
      </c>
      <c r="D82" s="4">
        <v>0.69222384687332938</v>
      </c>
      <c r="E82" s="4">
        <v>0.17230496474040322</v>
      </c>
      <c r="F82" s="2">
        <f t="shared" si="2"/>
        <v>0.54477684283804584</v>
      </c>
      <c r="G82" s="4">
        <v>8.8394604170870972E-2</v>
      </c>
      <c r="H82" s="2">
        <f t="shared" si="3"/>
        <v>0.59760159969496118</v>
      </c>
      <c r="I82" s="5">
        <v>0.35861499914215517</v>
      </c>
      <c r="J82" s="4">
        <v>0.3263950009608495</v>
      </c>
      <c r="K82" s="35">
        <v>0.28851987199799012</v>
      </c>
      <c r="L82" s="12">
        <v>0.62</v>
      </c>
      <c r="M82" s="12">
        <v>0.6</v>
      </c>
      <c r="N82" s="1">
        <v>0.5</v>
      </c>
      <c r="O82" s="12">
        <v>0.65</v>
      </c>
      <c r="P82" s="2">
        <f>AVERAGE('Industry Averages'!$H82,L82:O82)</f>
        <v>0.59352031993899224</v>
      </c>
    </row>
    <row r="83" spans="1:16" x14ac:dyDescent="0.3">
      <c r="A83" s="19" t="s">
        <v>86</v>
      </c>
      <c r="B83" s="1">
        <v>189</v>
      </c>
      <c r="C83" s="2">
        <v>0.89053705625931245</v>
      </c>
      <c r="D83" s="4">
        <v>0.36484371416040146</v>
      </c>
      <c r="E83" s="4">
        <v>0.18374946439476669</v>
      </c>
      <c r="F83" s="2">
        <f t="shared" si="2"/>
        <v>0.69854986716865164</v>
      </c>
      <c r="G83" s="4">
        <v>4.92824294630341E-2</v>
      </c>
      <c r="H83" s="2">
        <f t="shared" si="3"/>
        <v>0.73476065744121066</v>
      </c>
      <c r="I83" s="5">
        <v>0.29294669342974178</v>
      </c>
      <c r="J83" s="4">
        <v>0.27275967897216363</v>
      </c>
      <c r="K83" s="35">
        <v>7.5397074943596418E-2</v>
      </c>
      <c r="L83" s="12">
        <v>0.77</v>
      </c>
      <c r="M83" s="12">
        <v>0.86</v>
      </c>
      <c r="N83" s="1">
        <v>1.34</v>
      </c>
      <c r="O83" s="12">
        <v>0.87</v>
      </c>
      <c r="P83" s="2">
        <f>AVERAGE('Industry Averages'!$H83,L83:O83)</f>
        <v>0.91495213148824228</v>
      </c>
    </row>
    <row r="84" spans="1:16" x14ac:dyDescent="0.3">
      <c r="A84" s="19" t="s">
        <v>87</v>
      </c>
      <c r="B84" s="1">
        <v>181</v>
      </c>
      <c r="C84" s="2">
        <v>0.70540273569157119</v>
      </c>
      <c r="D84" s="4">
        <v>0.57903373649642054</v>
      </c>
      <c r="E84" s="4">
        <v>0.21192562707948623</v>
      </c>
      <c r="F84" s="2">
        <f t="shared" si="2"/>
        <v>0.49116387420911095</v>
      </c>
      <c r="G84" s="4">
        <v>7.0725224911036055E-2</v>
      </c>
      <c r="H84" s="2">
        <f t="shared" si="3"/>
        <v>0.52854536395017226</v>
      </c>
      <c r="I84" s="5">
        <v>0.28286895093708703</v>
      </c>
      <c r="J84" s="4">
        <v>0.2395250060619005</v>
      </c>
      <c r="K84" s="35">
        <v>0.18499960140987651</v>
      </c>
      <c r="L84" s="12">
        <v>0.51</v>
      </c>
      <c r="M84" s="12">
        <v>0.49</v>
      </c>
      <c r="N84" s="1">
        <v>0.56000000000000005</v>
      </c>
      <c r="O84" s="12">
        <v>0.53</v>
      </c>
      <c r="P84" s="2">
        <f>AVERAGE('Industry Averages'!$H84,L84:O84)</f>
        <v>0.52370907279003442</v>
      </c>
    </row>
    <row r="85" spans="1:16" x14ac:dyDescent="0.3">
      <c r="A85" s="19" t="s">
        <v>88</v>
      </c>
      <c r="B85" s="1">
        <v>342</v>
      </c>
      <c r="C85" s="2">
        <v>1.5920102722913301</v>
      </c>
      <c r="D85" s="4">
        <v>0.20537675933106866</v>
      </c>
      <c r="E85" s="4">
        <v>9.9670772714467143E-2</v>
      </c>
      <c r="F85" s="2">
        <f t="shared" si="2"/>
        <v>1.3787096682502977</v>
      </c>
      <c r="G85" s="4">
        <v>7.5004014012358053E-2</v>
      </c>
      <c r="H85" s="2">
        <f t="shared" si="3"/>
        <v>1.490503406647991</v>
      </c>
      <c r="I85" s="5">
        <v>0.52742666603209998</v>
      </c>
      <c r="J85" s="4">
        <v>0.46350736287125799</v>
      </c>
      <c r="K85" s="35">
        <v>0.51202704297145085</v>
      </c>
      <c r="L85" s="12">
        <v>1.24</v>
      </c>
      <c r="M85" s="12">
        <v>1.23</v>
      </c>
      <c r="N85" s="1">
        <v>1.62</v>
      </c>
      <c r="O85" s="12">
        <v>1.4</v>
      </c>
      <c r="P85" s="2">
        <f>AVERAGE('Industry Averages'!$H85,L85:O85)</f>
        <v>1.3961006813295982</v>
      </c>
    </row>
    <row r="86" spans="1:16" x14ac:dyDescent="0.3">
      <c r="A86" s="19" t="s">
        <v>89</v>
      </c>
      <c r="B86" s="1">
        <v>495</v>
      </c>
      <c r="C86" s="2">
        <v>1.0901256163386903</v>
      </c>
      <c r="D86" s="4">
        <v>0.31128191352264128</v>
      </c>
      <c r="E86" s="4">
        <v>0.17570428714304442</v>
      </c>
      <c r="F86" s="2">
        <f t="shared" si="2"/>
        <v>0.88305842478957142</v>
      </c>
      <c r="G86" s="4">
        <v>7.6471531420818972E-2</v>
      </c>
      <c r="H86" s="2">
        <f t="shared" si="3"/>
        <v>0.95617888872243273</v>
      </c>
      <c r="I86" s="5">
        <v>0.35871252955590638</v>
      </c>
      <c r="J86" s="4">
        <v>0.31791100266989658</v>
      </c>
      <c r="K86" s="35">
        <v>0.16373150215044679</v>
      </c>
      <c r="L86" s="12">
        <v>0.8</v>
      </c>
      <c r="M86" s="12">
        <v>0.75</v>
      </c>
      <c r="N86" s="1">
        <v>0.64</v>
      </c>
      <c r="O86" s="12">
        <v>1.0900000000000001</v>
      </c>
      <c r="P86" s="2">
        <f>AVERAGE('Industry Averages'!$H86,L86:O86)</f>
        <v>0.84723577774448666</v>
      </c>
    </row>
    <row r="87" spans="1:16" x14ac:dyDescent="0.3">
      <c r="A87" s="19" t="s">
        <v>90</v>
      </c>
      <c r="B87" s="1">
        <v>89</v>
      </c>
      <c r="C87" s="2">
        <v>1.1594988998620432</v>
      </c>
      <c r="D87" s="4">
        <v>0.51194077323036913</v>
      </c>
      <c r="E87" s="4">
        <v>0.15963585933687269</v>
      </c>
      <c r="F87" s="2">
        <f t="shared" si="2"/>
        <v>0.83679363246266925</v>
      </c>
      <c r="G87" s="4">
        <v>0.10028405418282355</v>
      </c>
      <c r="H87" s="2">
        <f t="shared" si="3"/>
        <v>0.93006424566882906</v>
      </c>
      <c r="I87" s="5">
        <v>0.30216548654045983</v>
      </c>
      <c r="J87" s="4">
        <v>0.27734767794889681</v>
      </c>
      <c r="K87" s="35">
        <v>0.11133864963160152</v>
      </c>
      <c r="L87" s="12">
        <v>0.7</v>
      </c>
      <c r="M87" s="12">
        <v>0.72</v>
      </c>
      <c r="N87" s="1">
        <v>1.21</v>
      </c>
      <c r="O87" s="12">
        <v>1.1000000000000001</v>
      </c>
      <c r="P87" s="2">
        <f>AVERAGE('Industry Averages'!$H87,L87:O87)</f>
        <v>0.93201284913376592</v>
      </c>
    </row>
    <row r="88" spans="1:16" x14ac:dyDescent="0.3">
      <c r="A88" s="19" t="s">
        <v>31</v>
      </c>
      <c r="B88" s="1">
        <v>624</v>
      </c>
      <c r="C88" s="2">
        <v>1.6915425349552258</v>
      </c>
      <c r="D88" s="4">
        <v>0.11612587525267161</v>
      </c>
      <c r="E88" s="4">
        <v>0.10353163544478648</v>
      </c>
      <c r="F88" s="2">
        <f t="shared" si="2"/>
        <v>1.555473419408919</v>
      </c>
      <c r="G88" s="4">
        <v>6.9470196589459174E-2</v>
      </c>
      <c r="H88" s="2">
        <f t="shared" si="3"/>
        <v>1.6715997850986177</v>
      </c>
      <c r="I88" s="5">
        <v>0.3934866796365214</v>
      </c>
      <c r="J88" s="4">
        <v>0.37344951833670342</v>
      </c>
      <c r="K88" s="35">
        <v>0.4687609029551324</v>
      </c>
      <c r="L88" s="12">
        <v>1.59</v>
      </c>
      <c r="M88" s="12">
        <v>1.53</v>
      </c>
      <c r="N88" s="1">
        <v>1.1599999999999999</v>
      </c>
      <c r="O88" s="12">
        <v>1.55</v>
      </c>
      <c r="P88" s="2">
        <f>AVERAGE('Industry Averages'!$H88,L88:O88)</f>
        <v>1.5003199570197236</v>
      </c>
    </row>
    <row r="89" spans="1:16" x14ac:dyDescent="0.3">
      <c r="A89" s="19" t="s">
        <v>32</v>
      </c>
      <c r="B89" s="1">
        <v>342</v>
      </c>
      <c r="C89" s="2">
        <v>1.9625184452168636</v>
      </c>
      <c r="D89" s="4">
        <v>7.089842836554186E-2</v>
      </c>
      <c r="E89" s="4">
        <v>0.14388614403019523</v>
      </c>
      <c r="F89" s="2">
        <f t="shared" si="2"/>
        <v>1.8630187389305666</v>
      </c>
      <c r="G89" s="4">
        <v>6.046000700557487E-2</v>
      </c>
      <c r="H89" s="2">
        <f t="shared" si="3"/>
        <v>1.9829052012920763</v>
      </c>
      <c r="I89" s="5">
        <v>0.36628227664810509</v>
      </c>
      <c r="J89" s="4">
        <v>0.33267871506038227</v>
      </c>
      <c r="K89" s="35">
        <v>0.69960646772084478</v>
      </c>
      <c r="L89" s="12">
        <v>1.73</v>
      </c>
      <c r="M89" s="12">
        <v>1.82</v>
      </c>
      <c r="N89" s="1">
        <v>2.58</v>
      </c>
      <c r="O89" s="12">
        <v>1.93</v>
      </c>
      <c r="P89" s="2">
        <f>AVERAGE('Industry Averages'!$H89,L89:O89)</f>
        <v>2.0085810402584152</v>
      </c>
    </row>
    <row r="90" spans="1:16" x14ac:dyDescent="0.3">
      <c r="A90" s="19" t="s">
        <v>91</v>
      </c>
      <c r="B90" s="1">
        <v>349</v>
      </c>
      <c r="C90" s="2">
        <v>1.095060022552661</v>
      </c>
      <c r="D90" s="4">
        <v>0.50019713170955327</v>
      </c>
      <c r="E90" s="4">
        <v>0.12278349800007093</v>
      </c>
      <c r="F90" s="2">
        <f t="shared" si="2"/>
        <v>0.79536694955438325</v>
      </c>
      <c r="G90" s="4">
        <v>0.24150175163529192</v>
      </c>
      <c r="H90" s="2">
        <f t="shared" si="3"/>
        <v>1.0486074968125012</v>
      </c>
      <c r="I90" s="5">
        <v>0.33332176062235491</v>
      </c>
      <c r="J90" s="4">
        <v>0.33913461678437984</v>
      </c>
      <c r="K90" s="35">
        <v>1.1534175369632045</v>
      </c>
      <c r="L90" s="12">
        <v>0.67</v>
      </c>
      <c r="M90" s="12">
        <v>0.71</v>
      </c>
      <c r="N90" s="1">
        <v>1.05</v>
      </c>
      <c r="O90" s="12">
        <v>0.99</v>
      </c>
      <c r="P90" s="2">
        <f>AVERAGE('Industry Averages'!$H90,L90:O90)</f>
        <v>0.89372149936250034</v>
      </c>
    </row>
    <row r="91" spans="1:16" x14ac:dyDescent="0.3">
      <c r="A91" s="19" t="s">
        <v>33</v>
      </c>
      <c r="B91" s="1">
        <v>85</v>
      </c>
      <c r="C91" s="2">
        <v>1.0205314602380813</v>
      </c>
      <c r="D91" s="4">
        <v>0.12394986687424918</v>
      </c>
      <c r="E91" s="4">
        <v>0.1435946250096356</v>
      </c>
      <c r="F91" s="2">
        <f t="shared" si="2"/>
        <v>0.93338039373857817</v>
      </c>
      <c r="G91" s="4">
        <v>4.6774934767283158E-2</v>
      </c>
      <c r="H91" s="2">
        <f t="shared" si="3"/>
        <v>0.97918154671132795</v>
      </c>
      <c r="I91" s="5">
        <v>0.36803811401947795</v>
      </c>
      <c r="J91" s="4">
        <v>0.35254293112020701</v>
      </c>
      <c r="K91" s="35">
        <v>0.21541150370336209</v>
      </c>
      <c r="L91" s="12">
        <v>0.94</v>
      </c>
      <c r="M91" s="12">
        <v>0.9</v>
      </c>
      <c r="N91" s="1">
        <v>1.05</v>
      </c>
      <c r="O91" s="12">
        <v>1.1299999999999999</v>
      </c>
      <c r="P91" s="2">
        <f>AVERAGE('Industry Averages'!$H91,L91:O91)</f>
        <v>0.99983630934226553</v>
      </c>
    </row>
    <row r="92" spans="1:16" x14ac:dyDescent="0.3">
      <c r="A92" s="19" t="s">
        <v>92</v>
      </c>
      <c r="B92" s="1">
        <v>320</v>
      </c>
      <c r="C92" s="2">
        <v>1.4800451918455317</v>
      </c>
      <c r="D92" s="4">
        <v>7.2136443548998327E-2</v>
      </c>
      <c r="E92" s="4">
        <v>9.4574592452587578E-2</v>
      </c>
      <c r="F92" s="2">
        <f t="shared" si="2"/>
        <v>1.4037641124385991</v>
      </c>
      <c r="G92" s="4">
        <v>4.1728701871223906E-2</v>
      </c>
      <c r="H92" s="2">
        <f t="shared" si="3"/>
        <v>1.4648921606853302</v>
      </c>
      <c r="I92" s="5">
        <v>0.52348564928967689</v>
      </c>
      <c r="J92" s="4">
        <v>0.47746935346140246</v>
      </c>
      <c r="K92" s="35">
        <v>0.61329423957678042</v>
      </c>
      <c r="L92" s="12">
        <v>1.25</v>
      </c>
      <c r="M92" s="12">
        <v>1.18</v>
      </c>
      <c r="N92" s="1">
        <v>1.1599999999999999</v>
      </c>
      <c r="O92" s="12">
        <v>1.28</v>
      </c>
      <c r="P92" s="2">
        <f>AVERAGE('Industry Averages'!$H92,L92:O92)</f>
        <v>1.2669784321370661</v>
      </c>
    </row>
    <row r="93" spans="1:16" x14ac:dyDescent="0.3">
      <c r="A93" s="19" t="s">
        <v>93</v>
      </c>
      <c r="B93" s="1">
        <v>152</v>
      </c>
      <c r="C93" s="2">
        <v>1.3494055466433648</v>
      </c>
      <c r="D93" s="4">
        <v>0.16671875817956067</v>
      </c>
      <c r="E93" s="4">
        <v>9.0323770551531152E-2</v>
      </c>
      <c r="F93" s="2">
        <f t="shared" si="2"/>
        <v>1.1988436794225128</v>
      </c>
      <c r="G93" s="4">
        <v>5.0682563638312333E-2</v>
      </c>
      <c r="H93" s="2">
        <f t="shared" si="3"/>
        <v>1.2628480564068731</v>
      </c>
      <c r="I93" s="5">
        <v>0.46796219516522591</v>
      </c>
      <c r="J93" s="4">
        <v>0.43243045103017308</v>
      </c>
      <c r="K93" s="35">
        <v>0.35839730044781948</v>
      </c>
      <c r="L93" s="12">
        <v>1.06</v>
      </c>
      <c r="M93" s="12">
        <v>1.22</v>
      </c>
      <c r="N93" s="1">
        <v>0.52</v>
      </c>
      <c r="O93" s="12">
        <v>1.1100000000000001</v>
      </c>
      <c r="P93" s="2">
        <f>AVERAGE('Industry Averages'!$H93,L93:O93)</f>
        <v>1.0345696112813747</v>
      </c>
    </row>
    <row r="94" spans="1:16" x14ac:dyDescent="0.3">
      <c r="A94" s="19" t="s">
        <v>94</v>
      </c>
      <c r="B94" s="1">
        <v>1648</v>
      </c>
      <c r="C94" s="2">
        <v>1.3540948759786284</v>
      </c>
      <c r="D94" s="4">
        <v>8.9418398281351633E-2</v>
      </c>
      <c r="E94" s="4">
        <v>7.8839017730116132E-2</v>
      </c>
      <c r="F94" s="2">
        <f t="shared" si="2"/>
        <v>1.2686406625554685</v>
      </c>
      <c r="G94" s="4">
        <v>3.7348306306971245E-2</v>
      </c>
      <c r="H94" s="2">
        <f t="shared" si="3"/>
        <v>1.3178605209622307</v>
      </c>
      <c r="I94" s="5">
        <v>0.48660354665715355</v>
      </c>
      <c r="J94" s="4">
        <v>0.44540749279606739</v>
      </c>
      <c r="K94" s="35">
        <v>0.28997706917531674</v>
      </c>
      <c r="L94" s="12">
        <v>1.18</v>
      </c>
      <c r="M94" s="12">
        <v>1.25</v>
      </c>
      <c r="N94" s="1">
        <v>1.2</v>
      </c>
      <c r="O94" s="12">
        <v>1.2</v>
      </c>
      <c r="P94" s="2">
        <f>AVERAGE('Industry Averages'!$H94,L94:O94)</f>
        <v>1.2295721041924463</v>
      </c>
    </row>
    <row r="95" spans="1:16" x14ac:dyDescent="0.3">
      <c r="A95" s="19" t="s">
        <v>34</v>
      </c>
      <c r="B95" s="1">
        <v>710</v>
      </c>
      <c r="C95" s="2">
        <v>1.2339858111510127</v>
      </c>
      <c r="D95" s="4">
        <v>0.47329408589116173</v>
      </c>
      <c r="E95" s="4">
        <v>0.156647672993144</v>
      </c>
      <c r="F95" s="2">
        <f t="shared" si="2"/>
        <v>0.90966185503727404</v>
      </c>
      <c r="G95" s="4">
        <v>0.12426951633651663</v>
      </c>
      <c r="H95" s="2">
        <f t="shared" si="3"/>
        <v>1.0387463631868152</v>
      </c>
      <c r="I95" s="5">
        <v>0.36521539067457631</v>
      </c>
      <c r="J95" s="4">
        <v>0.36054916600984277</v>
      </c>
      <c r="K95" s="35">
        <v>0.73058290938934789</v>
      </c>
      <c r="L95" s="12">
        <v>0.89</v>
      </c>
      <c r="M95" s="12">
        <v>0.82</v>
      </c>
      <c r="N95" s="1">
        <v>0.74</v>
      </c>
      <c r="O95" s="12">
        <v>1.07</v>
      </c>
      <c r="P95" s="2">
        <f>AVERAGE('Industry Averages'!$H95,L95:O95)</f>
        <v>0.91174927263736305</v>
      </c>
    </row>
    <row r="96" spans="1:16" x14ac:dyDescent="0.3">
      <c r="A96" s="19" t="s">
        <v>95</v>
      </c>
      <c r="B96" s="1">
        <v>99</v>
      </c>
      <c r="C96" s="2">
        <v>0.8356105248266873</v>
      </c>
      <c r="D96" s="4">
        <v>0.69483296088971291</v>
      </c>
      <c r="E96" s="4">
        <v>0.16214040083610165</v>
      </c>
      <c r="F96" s="2">
        <f t="shared" si="2"/>
        <v>0.54851045881253901</v>
      </c>
      <c r="G96" s="4">
        <v>8.4975138953422638E-2</v>
      </c>
      <c r="H96" s="2">
        <f t="shared" si="3"/>
        <v>0.59944869496241837</v>
      </c>
      <c r="I96" s="5">
        <v>0.31576774759295073</v>
      </c>
      <c r="J96" s="4">
        <v>0.27376891988486907</v>
      </c>
      <c r="K96" s="35">
        <v>0.12947507291575144</v>
      </c>
      <c r="L96" s="12">
        <v>0.69</v>
      </c>
      <c r="M96" s="12">
        <v>0.61</v>
      </c>
      <c r="N96" s="1">
        <v>0.73</v>
      </c>
      <c r="O96" s="12">
        <v>0.72</v>
      </c>
      <c r="P96" s="2">
        <f>AVERAGE('Industry Averages'!$H96,L96:O96)</f>
        <v>0.66988973899248361</v>
      </c>
    </row>
    <row r="97" spans="1:16" x14ac:dyDescent="0.3">
      <c r="A97" s="19" t="s">
        <v>35</v>
      </c>
      <c r="B97" s="1">
        <v>461</v>
      </c>
      <c r="C97" s="2">
        <v>1.1987978378632358</v>
      </c>
      <c r="D97" s="4">
        <v>0.13988132080744356</v>
      </c>
      <c r="E97" s="4">
        <v>8.4047790892122359E-2</v>
      </c>
      <c r="F97" s="2">
        <f t="shared" si="2"/>
        <v>1.0845192281648102</v>
      </c>
      <c r="G97" s="4">
        <v>7.7347801389897761E-2</v>
      </c>
      <c r="H97" s="2">
        <f t="shared" si="3"/>
        <v>1.1754366702843682</v>
      </c>
      <c r="I97" s="5">
        <v>0.3873191497985477</v>
      </c>
      <c r="J97" s="4">
        <v>0.35575957529107116</v>
      </c>
      <c r="K97" s="35">
        <v>0.14137918398170188</v>
      </c>
      <c r="L97" s="12">
        <v>1.28</v>
      </c>
      <c r="M97" s="12">
        <v>1.27</v>
      </c>
      <c r="N97" s="1">
        <v>1.2</v>
      </c>
      <c r="O97" s="12">
        <v>1.17</v>
      </c>
      <c r="P97" s="2">
        <f>AVERAGE('Industry Averages'!$H97,L97:O97)</f>
        <v>1.2190873340568735</v>
      </c>
    </row>
    <row r="98" spans="1:16" x14ac:dyDescent="0.3">
      <c r="A98" s="19" t="s">
        <v>36</v>
      </c>
      <c r="B98" s="1">
        <v>295</v>
      </c>
      <c r="C98" s="2">
        <v>0.83120448295402005</v>
      </c>
      <c r="D98" s="4">
        <v>0.83564666178041391</v>
      </c>
      <c r="E98" s="4">
        <v>0.13675559575935828</v>
      </c>
      <c r="F98" s="2">
        <f t="shared" si="2"/>
        <v>0.51010017933692853</v>
      </c>
      <c r="G98" s="4">
        <v>4.2718748248580268E-2</v>
      </c>
      <c r="H98" s="2">
        <f t="shared" si="3"/>
        <v>0.53286343841338268</v>
      </c>
      <c r="I98" s="5">
        <v>0.34657576559228437</v>
      </c>
      <c r="J98" s="4">
        <v>0.33234588224425837</v>
      </c>
      <c r="K98" s="35">
        <v>8.0405319297750355E-2</v>
      </c>
      <c r="L98" s="12">
        <v>0.66</v>
      </c>
      <c r="M98" s="12">
        <v>0.59</v>
      </c>
      <c r="N98" s="1">
        <v>0.96</v>
      </c>
      <c r="O98" s="12">
        <v>0.57999999999999996</v>
      </c>
      <c r="P98" s="2">
        <f>AVERAGE('Industry Averages'!$H98,L98:O98)</f>
        <v>0.66457268768267652</v>
      </c>
    </row>
    <row r="99" spans="1:16" x14ac:dyDescent="0.3">
      <c r="A99" s="19" t="s">
        <v>37</v>
      </c>
      <c r="B99" s="1">
        <v>56</v>
      </c>
      <c r="C99" s="2">
        <v>0.89286131889100684</v>
      </c>
      <c r="D99" s="4">
        <v>0.26824033825345495</v>
      </c>
      <c r="E99" s="4">
        <v>0.18772024591495493</v>
      </c>
      <c r="F99" s="2">
        <f t="shared" si="2"/>
        <v>0.74277263460419674</v>
      </c>
      <c r="G99" s="4">
        <v>4.190652869947703E-2</v>
      </c>
      <c r="H99" s="2">
        <f t="shared" si="3"/>
        <v>0.77526113772172134</v>
      </c>
      <c r="I99" s="5">
        <v>0.35147373637497514</v>
      </c>
      <c r="J99" s="4">
        <v>0.28815132980992253</v>
      </c>
      <c r="K99" s="35">
        <v>0.124744219380015</v>
      </c>
      <c r="L99" s="12">
        <v>0.77</v>
      </c>
      <c r="M99" s="12">
        <v>0.87</v>
      </c>
      <c r="N99" s="1">
        <v>0.94</v>
      </c>
      <c r="O99" s="12">
        <v>0.73</v>
      </c>
      <c r="P99" s="2">
        <f>AVERAGE('Industry Averages'!$H99,L99:O99)</f>
        <v>0.81705222754434426</v>
      </c>
    </row>
    <row r="100" spans="1:16" x14ac:dyDescent="0.3">
      <c r="A100" s="19" t="s">
        <v>96</v>
      </c>
      <c r="B100" s="1">
        <v>302</v>
      </c>
      <c r="C100" s="2">
        <v>1.0148110401540846</v>
      </c>
      <c r="D100" s="4">
        <v>0.45234775579019704</v>
      </c>
      <c r="E100" s="4">
        <v>0.17256982321882886</v>
      </c>
      <c r="F100" s="2">
        <f t="shared" si="2"/>
        <v>0.75689602255907651</v>
      </c>
      <c r="G100" s="4">
        <v>8.9029741217074049E-2</v>
      </c>
      <c r="H100" s="2">
        <f t="shared" si="3"/>
        <v>0.83086798417579999</v>
      </c>
      <c r="I100" s="5">
        <v>0.33819180698080703</v>
      </c>
      <c r="J100" s="4">
        <v>0.31084297302653918</v>
      </c>
      <c r="K100" s="35">
        <v>0.22962528074439897</v>
      </c>
      <c r="L100" s="12">
        <v>0.8</v>
      </c>
      <c r="M100" s="12">
        <v>0.79</v>
      </c>
      <c r="N100" s="1">
        <v>0.77</v>
      </c>
      <c r="O100" s="12">
        <v>0.85</v>
      </c>
      <c r="P100" s="2">
        <f>AVERAGE('Industry Averages'!$H100,L100:O100)</f>
        <v>0.80817359683515999</v>
      </c>
    </row>
    <row r="101" spans="1:16" x14ac:dyDescent="0.3">
      <c r="A101" s="19" t="s">
        <v>97</v>
      </c>
      <c r="B101" s="1">
        <v>50</v>
      </c>
      <c r="C101" s="2">
        <v>0.67261472581248538</v>
      </c>
      <c r="D101" s="4">
        <v>0.39068855416042286</v>
      </c>
      <c r="E101" s="4">
        <v>0.21371577768415168</v>
      </c>
      <c r="F101" s="2">
        <f t="shared" si="2"/>
        <v>0.51967223209091828</v>
      </c>
      <c r="G101" s="4">
        <v>3.3549225802010578E-2</v>
      </c>
      <c r="H101" s="2">
        <f t="shared" si="3"/>
        <v>0.53771205524892773</v>
      </c>
      <c r="I101" s="5">
        <v>0.17972519710029139</v>
      </c>
      <c r="J101" s="4">
        <v>0.1904649831765268</v>
      </c>
      <c r="K101" s="35">
        <v>0.21354349249651322</v>
      </c>
      <c r="L101" s="12">
        <v>0.91</v>
      </c>
      <c r="M101" s="12">
        <v>0.83</v>
      </c>
      <c r="N101" s="1">
        <v>1.52</v>
      </c>
      <c r="O101" s="12">
        <v>0.67</v>
      </c>
      <c r="P101" s="2">
        <f>AVERAGE('Industry Averages'!$H101,L101:O101)</f>
        <v>0.8935424110497856</v>
      </c>
    </row>
    <row r="102" spans="1:16" x14ac:dyDescent="0.3">
      <c r="A102" s="19" t="s">
        <v>38</v>
      </c>
      <c r="B102" s="1">
        <v>220</v>
      </c>
      <c r="C102" s="2">
        <v>1.0796626585301576</v>
      </c>
      <c r="D102" s="4">
        <v>0.58800752315646543</v>
      </c>
      <c r="E102" s="4">
        <v>0.16867577072712142</v>
      </c>
      <c r="F102" s="2">
        <f t="shared" si="2"/>
        <v>0.74823493620234915</v>
      </c>
      <c r="G102" s="4">
        <v>6.5909677535347252E-2</v>
      </c>
      <c r="H102" s="2">
        <f t="shared" si="3"/>
        <v>0.80103060507905366</v>
      </c>
      <c r="I102" s="5">
        <v>0.3311068636345737</v>
      </c>
      <c r="J102" s="4">
        <v>0.31796488514967647</v>
      </c>
      <c r="K102" s="35">
        <v>0.60449339684844261</v>
      </c>
      <c r="L102" s="12">
        <v>0.56999999999999995</v>
      </c>
      <c r="M102" s="12">
        <v>0.65</v>
      </c>
      <c r="N102" s="1">
        <v>0.71</v>
      </c>
      <c r="O102" s="12">
        <v>0.92</v>
      </c>
      <c r="P102" s="2">
        <f>AVERAGE('Industry Averages'!$H102,L102:O102)</f>
        <v>0.73020612101581073</v>
      </c>
    </row>
    <row r="103" spans="1:16" x14ac:dyDescent="0.3">
      <c r="A103" s="19" t="s">
        <v>98</v>
      </c>
      <c r="B103" s="1">
        <v>51</v>
      </c>
      <c r="C103" s="2">
        <v>0.68093285394007141</v>
      </c>
      <c r="D103" s="4">
        <v>0.80660212485664773</v>
      </c>
      <c r="E103" s="4">
        <v>0.15579817806181609</v>
      </c>
      <c r="F103" s="2">
        <f t="shared" si="2"/>
        <v>0.42356754561400894</v>
      </c>
      <c r="G103" s="4">
        <v>4.9342682819297649E-2</v>
      </c>
      <c r="H103" s="2">
        <f t="shared" si="3"/>
        <v>0.44555229098762261</v>
      </c>
      <c r="I103" s="5">
        <v>0.20466102089566593</v>
      </c>
      <c r="J103" s="4">
        <v>0.18373338360033689</v>
      </c>
      <c r="K103" s="35">
        <v>0.12804002072789394</v>
      </c>
      <c r="L103" s="12">
        <v>0.38</v>
      </c>
      <c r="M103" s="12">
        <v>0.41</v>
      </c>
      <c r="N103" s="1" t="s">
        <v>152</v>
      </c>
      <c r="O103" s="12">
        <v>0.52</v>
      </c>
      <c r="P103" s="2">
        <f>AVERAGE('Industry Averages'!$H103,L103:O103)</f>
        <v>0.43888807274690567</v>
      </c>
    </row>
    <row r="104" spans="1:16" x14ac:dyDescent="0.3">
      <c r="A104" s="19" t="s">
        <v>99</v>
      </c>
      <c r="B104" s="1">
        <v>104</v>
      </c>
      <c r="C104" s="2">
        <v>0.74037836279006486</v>
      </c>
      <c r="D104" s="4">
        <v>0.82676779471462158</v>
      </c>
      <c r="E104" s="4">
        <v>0.1288865652139681</v>
      </c>
      <c r="F104" s="2">
        <f t="shared" si="2"/>
        <v>0.4562339510982984</v>
      </c>
      <c r="G104" s="4">
        <v>6.0817382172972299E-2</v>
      </c>
      <c r="H104" s="2">
        <f>F104/(1-G104)</f>
        <v>0.48577767777887526</v>
      </c>
      <c r="I104" s="5">
        <v>0.29173364493574433</v>
      </c>
      <c r="J104" s="4">
        <v>0.35890591866830529</v>
      </c>
      <c r="K104" s="35">
        <v>0.1850853446884092</v>
      </c>
      <c r="L104" s="12">
        <v>0.65</v>
      </c>
      <c r="M104" s="12">
        <v>0.69</v>
      </c>
      <c r="N104" s="1">
        <v>2.37</v>
      </c>
      <c r="O104" s="12">
        <v>0.51</v>
      </c>
      <c r="P104" s="2">
        <f>AVERAGE('Industry Averages'!$H104,L104:O104)</f>
        <v>0.94115553555577502</v>
      </c>
    </row>
    <row r="105" spans="1:16" s="3" customFormat="1" x14ac:dyDescent="0.3">
      <c r="A105" s="19" t="s">
        <v>147</v>
      </c>
      <c r="B105" s="1">
        <v>47913</v>
      </c>
      <c r="C105" s="2">
        <v>1.0711194520707823</v>
      </c>
      <c r="D105" s="4">
        <v>0.67971730920558793</v>
      </c>
      <c r="E105" s="4">
        <v>0.1259297406080237</v>
      </c>
      <c r="F105" s="2">
        <f t="shared" si="2"/>
        <v>0.70839778902805939</v>
      </c>
      <c r="G105" s="4">
        <v>0.13464517806322915</v>
      </c>
      <c r="H105" s="2">
        <f t="shared" si="3"/>
        <v>0.81862118413181983</v>
      </c>
      <c r="I105" s="5">
        <v>0.3774489653276879</v>
      </c>
      <c r="J105" s="4">
        <v>0.35890591866830529</v>
      </c>
      <c r="K105" s="35">
        <v>0.20099173438114282</v>
      </c>
      <c r="L105" s="12">
        <v>0.79</v>
      </c>
      <c r="M105" s="28">
        <v>0.79</v>
      </c>
      <c r="N105" s="1">
        <v>0.81</v>
      </c>
      <c r="O105" s="12">
        <v>0.89</v>
      </c>
      <c r="P105" s="2">
        <f>AVERAGE('Industry Averages'!$H105,L105:O105)</f>
        <v>0.81972423682636397</v>
      </c>
    </row>
    <row r="106" spans="1:16" s="3" customFormat="1" x14ac:dyDescent="0.3">
      <c r="A106" s="19" t="s">
        <v>106</v>
      </c>
      <c r="B106" s="1">
        <v>42593</v>
      </c>
      <c r="C106" s="2">
        <v>1.1044000613398803</v>
      </c>
      <c r="D106" s="4">
        <v>0.34243471473040271</v>
      </c>
      <c r="E106" s="4">
        <v>0.12478152722346902</v>
      </c>
      <c r="F106" s="2">
        <f t="shared" si="2"/>
        <v>0.87793213701611328</v>
      </c>
      <c r="G106" s="4">
        <v>7.304171836156817E-2</v>
      </c>
      <c r="H106" s="2">
        <f>F106/(1-G106)</f>
        <v>0.94711073238844889</v>
      </c>
      <c r="I106" s="5">
        <v>0.38973164147046063</v>
      </c>
      <c r="J106" s="4">
        <v>0.37018112725434854</v>
      </c>
      <c r="K106" s="35">
        <v>0.20179761150034362</v>
      </c>
      <c r="L106" s="12">
        <v>0.92</v>
      </c>
      <c r="M106" s="28">
        <v>0.92</v>
      </c>
      <c r="N106" s="1">
        <v>0.88</v>
      </c>
      <c r="O106" s="12">
        <v>0.99</v>
      </c>
      <c r="P106" s="2">
        <f>AVERAGE('Industry Averages'!$H106,L106:O106)</f>
        <v>0.93142214647768973</v>
      </c>
    </row>
  </sheetData>
  <mergeCells count="12">
    <mergeCell ref="H1:H7"/>
    <mergeCell ref="B7:G7"/>
    <mergeCell ref="B3:E3"/>
    <mergeCell ref="F3:G3"/>
    <mergeCell ref="I1:K1"/>
    <mergeCell ref="I2:K7"/>
    <mergeCell ref="L9:P9"/>
    <mergeCell ref="B1:G1"/>
    <mergeCell ref="B2:G2"/>
    <mergeCell ref="B4:G4"/>
    <mergeCell ref="B5:G5"/>
    <mergeCell ref="B6:G6"/>
  </mergeCells>
  <phoneticPr fontId="1" type="noConversion"/>
  <pageMargins left="0.75" right="0.75" top="1" bottom="1" header="0.5" footer="0.5"/>
  <pageSetup scale="60" orientation="landscape" horizontalDpi="4294967292" verticalDpi="4294967292"/>
  <headerFooter alignWithMargins="0">
    <oddHeader>&amp;L&amp;"Calibri,Regular"&amp;K000000Global&amp;C&amp;"Calibri,Regular"&amp;K000000Beta by Sector&amp;R&amp;"Calibri,Regular"&amp;K000000January 2019</oddHeader>
  </headerFooter>
  <legacyDrawing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sqref="A1:A2"/>
    </sheetView>
  </sheetViews>
  <sheetFormatPr defaultRowHeight="15.6" x14ac:dyDescent="0.3"/>
  <cols>
    <col min="1" max="256" width="11.19921875" customWidth="1"/>
  </cols>
  <sheetData>
    <row r="1" spans="1:1" x14ac:dyDescent="0.3">
      <c r="A1" t="s">
        <v>110</v>
      </c>
    </row>
    <row r="2" spans="1:1" x14ac:dyDescent="0.3">
      <c r="A2" t="s">
        <v>108</v>
      </c>
    </row>
  </sheetData>
  <pageMargins left="0.75" right="0.75" top="1" bottom="1" header="0.3" footer="0.3"/>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Explanation &amp; FAQs</vt:lpstr>
      <vt:lpstr>Industry Averages</vt:lpstr>
      <vt:lpstr>Input Choices</vt:lpstr>
      <vt:lpstr>'Industry Averages'!Print_Area</vt:lpstr>
      <vt:lpstr>'Industry Averages'!Print_Titles</vt:lpstr>
    </vt:vector>
  </TitlesOfParts>
  <Company>Stern School of Business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Dennis Iweze</dc:creator>
  <cp:lastModifiedBy>Dennis Ezimechine Iweze</cp:lastModifiedBy>
  <cp:lastPrinted>2019-01-14T01:30:27Z</cp:lastPrinted>
  <dcterms:created xsi:type="dcterms:W3CDTF">2014-01-06T21:28:12Z</dcterms:created>
  <dcterms:modified xsi:type="dcterms:W3CDTF">2023-10-18T19:07:33Z</dcterms:modified>
</cp:coreProperties>
</file>