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Dennis Iweze\Downloads\"/>
    </mc:Choice>
  </mc:AlternateContent>
  <xr:revisionPtr revIDLastSave="0" documentId="8_{849EBB06-962F-403B-BC10-5DC0A1F0DAC3}" xr6:coauthVersionLast="47" xr6:coauthVersionMax="47" xr10:uidLastSave="{00000000-0000-0000-0000-000000000000}"/>
  <bookViews>
    <workbookView xWindow="-108" yWindow="-108" windowWidth="23256" windowHeight="12456" tabRatio="500"/>
  </bookViews>
  <sheets>
    <sheet name="Industry Averages" sheetId="1" r:id="rId1"/>
    <sheet name="Variables &amp; FAQ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6" i="1" l="1"/>
  <c r="I6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D20" i="1"/>
  <c r="G20" i="1"/>
  <c r="I20" i="1"/>
  <c r="D21" i="1"/>
  <c r="G21" i="1"/>
  <c r="I21" i="1"/>
  <c r="K21" i="1"/>
  <c r="L21" i="1"/>
  <c r="D22" i="1"/>
  <c r="G22" i="1"/>
  <c r="I22" i="1"/>
  <c r="D23" i="1"/>
  <c r="G23" i="1"/>
  <c r="I23" i="1"/>
  <c r="D24" i="1"/>
  <c r="G24" i="1"/>
  <c r="I24" i="1"/>
  <c r="D25" i="1"/>
  <c r="G25" i="1"/>
  <c r="I25" i="1"/>
  <c r="K25" i="1"/>
  <c r="L25" i="1"/>
  <c r="D26" i="1"/>
  <c r="G26" i="1"/>
  <c r="I26" i="1"/>
  <c r="D27" i="1"/>
  <c r="G27" i="1"/>
  <c r="I27" i="1"/>
  <c r="D28" i="1"/>
  <c r="G28" i="1"/>
  <c r="I28" i="1"/>
  <c r="D29" i="1"/>
  <c r="D30" i="1"/>
  <c r="G30" i="1"/>
  <c r="I30" i="1"/>
  <c r="D31" i="1"/>
  <c r="G31" i="1"/>
  <c r="I31" i="1"/>
  <c r="D32" i="1"/>
  <c r="G32" i="1"/>
  <c r="I32" i="1"/>
  <c r="D33" i="1"/>
  <c r="G33" i="1"/>
  <c r="I33" i="1"/>
  <c r="D34" i="1"/>
  <c r="G34" i="1"/>
  <c r="I34" i="1"/>
  <c r="D35" i="1"/>
  <c r="G35" i="1"/>
  <c r="I35" i="1"/>
  <c r="D36" i="1"/>
  <c r="G36" i="1"/>
  <c r="I36" i="1"/>
  <c r="D37" i="1"/>
  <c r="G37" i="1"/>
  <c r="I37" i="1"/>
  <c r="D38" i="1"/>
  <c r="G38" i="1"/>
  <c r="I38" i="1"/>
  <c r="D39" i="1"/>
  <c r="G39" i="1"/>
  <c r="I39" i="1"/>
  <c r="D40" i="1"/>
  <c r="G40" i="1"/>
  <c r="I40" i="1"/>
  <c r="D41" i="1"/>
  <c r="G41" i="1"/>
  <c r="I41" i="1"/>
  <c r="K41" i="1"/>
  <c r="L41" i="1"/>
  <c r="D42" i="1"/>
  <c r="G42" i="1"/>
  <c r="I42" i="1"/>
  <c r="D43" i="1"/>
  <c r="G43" i="1"/>
  <c r="I43" i="1"/>
  <c r="D44" i="1"/>
  <c r="G44" i="1"/>
  <c r="I44" i="1"/>
  <c r="K44" i="1"/>
  <c r="L44" i="1"/>
  <c r="D45" i="1"/>
  <c r="G45" i="1"/>
  <c r="I45" i="1"/>
  <c r="D46" i="1"/>
  <c r="G46" i="1"/>
  <c r="I46" i="1"/>
  <c r="D47" i="1"/>
  <c r="G47" i="1"/>
  <c r="I47" i="1"/>
  <c r="K47" i="1"/>
  <c r="L47" i="1"/>
  <c r="D48" i="1"/>
  <c r="G48" i="1"/>
  <c r="I48" i="1"/>
  <c r="D49" i="1"/>
  <c r="G49" i="1"/>
  <c r="I49" i="1"/>
  <c r="D50" i="1"/>
  <c r="G50" i="1"/>
  <c r="I50" i="1"/>
  <c r="K50" i="1"/>
  <c r="L50" i="1"/>
  <c r="D51" i="1"/>
  <c r="G51" i="1"/>
  <c r="I51" i="1"/>
  <c r="D52" i="1"/>
  <c r="G52" i="1"/>
  <c r="I52" i="1"/>
  <c r="D53" i="1"/>
  <c r="G53" i="1"/>
  <c r="I53" i="1"/>
  <c r="D54" i="1"/>
  <c r="G54" i="1"/>
  <c r="I54" i="1"/>
  <c r="D55" i="1"/>
  <c r="G55" i="1"/>
  <c r="I55" i="1"/>
  <c r="D56" i="1"/>
  <c r="G56" i="1"/>
  <c r="I56" i="1"/>
  <c r="D57" i="1"/>
  <c r="G57" i="1"/>
  <c r="I57" i="1"/>
  <c r="K57" i="1"/>
  <c r="L57" i="1"/>
  <c r="D58" i="1"/>
  <c r="G58" i="1"/>
  <c r="I58" i="1"/>
  <c r="D59" i="1"/>
  <c r="G59" i="1"/>
  <c r="I59" i="1"/>
  <c r="K59" i="1"/>
  <c r="L59" i="1"/>
  <c r="D60" i="1"/>
  <c r="G60" i="1"/>
  <c r="I60" i="1"/>
  <c r="K60" i="1"/>
  <c r="L60" i="1"/>
  <c r="D61" i="1"/>
  <c r="G61" i="1"/>
  <c r="I61" i="1"/>
  <c r="K61" i="1"/>
  <c r="L61" i="1"/>
  <c r="D62" i="1"/>
  <c r="G62" i="1"/>
  <c r="I62" i="1"/>
  <c r="D63" i="1"/>
  <c r="G63" i="1"/>
  <c r="I63" i="1"/>
  <c r="D64" i="1"/>
  <c r="G64" i="1"/>
  <c r="I64" i="1"/>
  <c r="D65" i="1"/>
  <c r="G65" i="1"/>
  <c r="I65" i="1"/>
  <c r="D66" i="1"/>
  <c r="D67" i="1"/>
  <c r="D68" i="1"/>
  <c r="D69" i="1"/>
  <c r="G69" i="1"/>
  <c r="I69" i="1"/>
  <c r="D70" i="1"/>
  <c r="G70" i="1"/>
  <c r="I70" i="1"/>
  <c r="D71" i="1"/>
  <c r="G71" i="1"/>
  <c r="I71" i="1"/>
  <c r="D72" i="1"/>
  <c r="G72" i="1"/>
  <c r="I72" i="1"/>
  <c r="D73" i="1"/>
  <c r="D74" i="1"/>
  <c r="G74" i="1"/>
  <c r="I74" i="1"/>
  <c r="D75" i="1"/>
  <c r="G75" i="1"/>
  <c r="I75" i="1"/>
  <c r="D76" i="1"/>
  <c r="G76" i="1"/>
  <c r="I76" i="1"/>
  <c r="D77" i="1"/>
  <c r="G77" i="1"/>
  <c r="I77" i="1"/>
  <c r="D78" i="1"/>
  <c r="G78" i="1"/>
  <c r="I78" i="1"/>
  <c r="D79" i="1"/>
  <c r="G79" i="1"/>
  <c r="I79" i="1"/>
  <c r="D80" i="1"/>
  <c r="G80" i="1"/>
  <c r="I80" i="1"/>
  <c r="K80" i="1"/>
  <c r="L80" i="1"/>
  <c r="D81" i="1"/>
  <c r="G81" i="1"/>
  <c r="I81" i="1"/>
  <c r="D82" i="1"/>
  <c r="G82" i="1"/>
  <c r="I82" i="1"/>
  <c r="D83" i="1"/>
  <c r="G83" i="1"/>
  <c r="I83" i="1"/>
  <c r="K83" i="1"/>
  <c r="L83" i="1"/>
  <c r="D84" i="1"/>
  <c r="G84" i="1"/>
  <c r="I84" i="1"/>
  <c r="K84" i="1"/>
  <c r="L84" i="1"/>
  <c r="D85" i="1"/>
  <c r="G85" i="1"/>
  <c r="I85" i="1"/>
  <c r="D86" i="1"/>
  <c r="G86" i="1"/>
  <c r="I86" i="1"/>
  <c r="D87" i="1"/>
  <c r="G87" i="1"/>
  <c r="I87" i="1"/>
  <c r="D88" i="1"/>
  <c r="G88" i="1"/>
  <c r="I88" i="1"/>
  <c r="D89" i="1"/>
  <c r="G89" i="1"/>
  <c r="I89" i="1"/>
  <c r="K89" i="1"/>
  <c r="L89" i="1"/>
  <c r="D90" i="1"/>
  <c r="G90" i="1"/>
  <c r="I90" i="1"/>
  <c r="D91" i="1"/>
  <c r="G91" i="1"/>
  <c r="I91" i="1"/>
  <c r="D92" i="1"/>
  <c r="G92" i="1"/>
  <c r="I92" i="1"/>
  <c r="D93" i="1"/>
  <c r="G93" i="1"/>
  <c r="I93" i="1"/>
  <c r="D94" i="1"/>
  <c r="G94" i="1"/>
  <c r="I94" i="1"/>
  <c r="D95" i="1"/>
  <c r="G95" i="1"/>
  <c r="I95" i="1"/>
  <c r="D96" i="1"/>
  <c r="G96" i="1"/>
  <c r="I96" i="1"/>
  <c r="D97" i="1"/>
  <c r="G97" i="1"/>
  <c r="I97" i="1"/>
  <c r="K97" i="1"/>
  <c r="L97" i="1"/>
  <c r="D98" i="1"/>
  <c r="G98" i="1"/>
  <c r="I98" i="1"/>
  <c r="D99" i="1"/>
  <c r="G99" i="1"/>
  <c r="I99" i="1"/>
  <c r="D100" i="1"/>
  <c r="G100" i="1"/>
  <c r="I100" i="1"/>
  <c r="K100" i="1"/>
  <c r="L100" i="1"/>
  <c r="D101" i="1"/>
  <c r="G101" i="1"/>
  <c r="I101" i="1"/>
  <c r="D102" i="1"/>
  <c r="G102" i="1"/>
  <c r="I102" i="1"/>
  <c r="D103" i="1"/>
  <c r="G103" i="1"/>
  <c r="I103" i="1"/>
  <c r="D104" i="1"/>
  <c r="G104" i="1"/>
  <c r="I104" i="1"/>
  <c r="K104" i="1"/>
  <c r="L104" i="1"/>
  <c r="D105" i="1"/>
  <c r="G105" i="1"/>
  <c r="I105" i="1"/>
  <c r="D106" i="1"/>
  <c r="G106" i="1"/>
  <c r="I106" i="1"/>
  <c r="D107" i="1"/>
  <c r="G107" i="1"/>
  <c r="I107" i="1"/>
  <c r="K107" i="1"/>
  <c r="L107" i="1"/>
  <c r="D108" i="1"/>
  <c r="G108" i="1"/>
  <c r="I108" i="1"/>
  <c r="D109" i="1"/>
  <c r="G109" i="1"/>
  <c r="I109" i="1"/>
  <c r="K109" i="1"/>
  <c r="L109" i="1"/>
  <c r="D110" i="1"/>
  <c r="D111" i="1"/>
  <c r="G111" i="1"/>
  <c r="I111" i="1"/>
  <c r="D112" i="1"/>
  <c r="G112" i="1"/>
  <c r="I112" i="1"/>
  <c r="K112" i="1"/>
  <c r="L112" i="1"/>
  <c r="D113" i="1"/>
  <c r="G113" i="1"/>
  <c r="I113" i="1"/>
  <c r="K113" i="1"/>
  <c r="L113" i="1"/>
  <c r="D114" i="1"/>
  <c r="G114" i="1"/>
  <c r="I114" i="1"/>
  <c r="D115" i="1"/>
  <c r="G115" i="1"/>
  <c r="I115" i="1"/>
  <c r="G68" i="1"/>
  <c r="I68" i="1"/>
  <c r="G29" i="1"/>
  <c r="I29" i="1"/>
  <c r="G110" i="1"/>
  <c r="I110" i="1"/>
  <c r="G67" i="1"/>
  <c r="I67" i="1"/>
  <c r="K67" i="1"/>
  <c r="L67" i="1"/>
  <c r="G73" i="1"/>
  <c r="I73" i="1"/>
  <c r="K70" i="1"/>
  <c r="L70" i="1"/>
  <c r="K22" i="1"/>
  <c r="L22" i="1"/>
  <c r="K82" i="1"/>
  <c r="L82" i="1"/>
  <c r="K74" i="1"/>
  <c r="L74" i="1"/>
  <c r="K66" i="1"/>
  <c r="L66" i="1"/>
  <c r="K31" i="1"/>
  <c r="L31" i="1"/>
  <c r="K23" i="1"/>
  <c r="L23" i="1"/>
  <c r="K103" i="1"/>
  <c r="L103" i="1"/>
  <c r="K53" i="1"/>
  <c r="L53" i="1"/>
  <c r="K62" i="1"/>
  <c r="L62" i="1"/>
  <c r="K56" i="1"/>
  <c r="L56" i="1"/>
  <c r="K35" i="1"/>
  <c r="L35" i="1"/>
  <c r="K73" i="1"/>
  <c r="L73" i="1"/>
  <c r="K29" i="1"/>
  <c r="L29" i="1"/>
  <c r="K108" i="1"/>
  <c r="L108" i="1"/>
  <c r="K101" i="1"/>
  <c r="L101" i="1"/>
  <c r="K91" i="1"/>
  <c r="L91" i="1"/>
  <c r="K77" i="1"/>
  <c r="L77" i="1"/>
  <c r="K34" i="1"/>
  <c r="L34" i="1"/>
  <c r="K43" i="1"/>
  <c r="L43" i="1"/>
  <c r="K40" i="1"/>
  <c r="L40" i="1"/>
  <c r="K37" i="1"/>
  <c r="L37" i="1"/>
  <c r="K33" i="1"/>
  <c r="L33" i="1"/>
  <c r="K30" i="1"/>
  <c r="L30" i="1"/>
  <c r="K86" i="1"/>
  <c r="L86" i="1"/>
  <c r="K94" i="1"/>
  <c r="L94" i="1"/>
  <c r="K115" i="1"/>
  <c r="L115" i="1"/>
  <c r="K106" i="1"/>
  <c r="L106" i="1"/>
  <c r="K88" i="1"/>
  <c r="L88" i="1"/>
  <c r="K85" i="1"/>
  <c r="L85" i="1"/>
  <c r="K42" i="1"/>
  <c r="L42" i="1"/>
  <c r="K39" i="1"/>
  <c r="L39" i="1"/>
  <c r="K111" i="1"/>
  <c r="L111" i="1"/>
  <c r="K90" i="1"/>
  <c r="L90" i="1"/>
  <c r="K71" i="1"/>
  <c r="L71" i="1"/>
  <c r="K45" i="1"/>
  <c r="L45" i="1"/>
  <c r="K28" i="1"/>
  <c r="L28" i="1"/>
  <c r="K110" i="1"/>
  <c r="L110" i="1"/>
  <c r="K105" i="1"/>
  <c r="L105" i="1"/>
  <c r="K98" i="1"/>
  <c r="L98" i="1"/>
  <c r="K92" i="1"/>
  <c r="L92" i="1"/>
  <c r="K38" i="1"/>
  <c r="L38" i="1"/>
  <c r="K27" i="1"/>
  <c r="L27" i="1"/>
  <c r="K20" i="1"/>
  <c r="L20" i="1"/>
  <c r="K76" i="1"/>
  <c r="L76" i="1"/>
  <c r="K46" i="1"/>
  <c r="L46" i="1"/>
  <c r="K26" i="1"/>
  <c r="L26" i="1"/>
  <c r="K99" i="1"/>
  <c r="L99" i="1"/>
  <c r="K72" i="1"/>
  <c r="L72" i="1"/>
  <c r="K69" i="1"/>
  <c r="L69" i="1"/>
  <c r="K58" i="1"/>
  <c r="L58" i="1"/>
  <c r="K93" i="1"/>
  <c r="L93" i="1"/>
  <c r="K78" i="1"/>
  <c r="L78" i="1"/>
  <c r="K48" i="1"/>
  <c r="L48" i="1"/>
  <c r="K75" i="1"/>
  <c r="L75" i="1"/>
  <c r="K63" i="1"/>
  <c r="L63" i="1"/>
  <c r="K54" i="1"/>
  <c r="L54" i="1"/>
  <c r="K95" i="1"/>
  <c r="L95" i="1"/>
  <c r="K87" i="1"/>
  <c r="L87" i="1"/>
  <c r="K114" i="1"/>
  <c r="L114" i="1"/>
  <c r="K102" i="1"/>
  <c r="L102" i="1"/>
  <c r="K64" i="1"/>
  <c r="L64" i="1"/>
  <c r="K36" i="1"/>
  <c r="L36" i="1"/>
  <c r="K32" i="1"/>
  <c r="L32" i="1"/>
  <c r="K24" i="1"/>
  <c r="L24" i="1"/>
  <c r="K65" i="1"/>
  <c r="L65" i="1"/>
  <c r="K68" i="1"/>
  <c r="L68" i="1"/>
  <c r="K96" i="1"/>
  <c r="L96" i="1"/>
  <c r="K79" i="1"/>
  <c r="L79" i="1"/>
  <c r="K52" i="1"/>
  <c r="L52" i="1"/>
  <c r="K49" i="1"/>
  <c r="L49" i="1"/>
  <c r="K55" i="1"/>
  <c r="L55" i="1"/>
  <c r="K81" i="1"/>
  <c r="L81" i="1"/>
  <c r="K51" i="1"/>
  <c r="L51" i="1"/>
</calcChain>
</file>

<file path=xl/sharedStrings.xml><?xml version="1.0" encoding="utf-8"?>
<sst xmlns="http://schemas.openxmlformats.org/spreadsheetml/2006/main" count="156" uniqueCount="150">
  <si>
    <t>Date updated:</t>
  </si>
  <si>
    <t>Air Transport</t>
  </si>
  <si>
    <t>Apparel</t>
  </si>
  <si>
    <t>Auto &amp; Truck</t>
  </si>
  <si>
    <t>Auto Parts</t>
  </si>
  <si>
    <t>Bank (Money Center)</t>
  </si>
  <si>
    <t>Banks (Regional)</t>
  </si>
  <si>
    <t>Beverage (Alcoholic)</t>
  </si>
  <si>
    <t>Beverage (Soft)</t>
  </si>
  <si>
    <t>Broadcasting</t>
  </si>
  <si>
    <t>Brokerage &amp; Investment Banking</t>
  </si>
  <si>
    <t>Building Materials</t>
  </si>
  <si>
    <t>Business &amp; Consumer Services</t>
  </si>
  <si>
    <t>Cable TV</t>
  </si>
  <si>
    <t>Chemical (Basic)</t>
  </si>
  <si>
    <t>Chemical (Diversified)</t>
  </si>
  <si>
    <t>Chemical (Specialty)</t>
  </si>
  <si>
    <t>Coal &amp; Related Energy</t>
  </si>
  <si>
    <t>Computer Services</t>
  </si>
  <si>
    <t>Computers/Peripherals</t>
  </si>
  <si>
    <t>Construction Supplies</t>
  </si>
  <si>
    <t>Diversified</t>
  </si>
  <si>
    <t>Drugs (Biotechnology)</t>
  </si>
  <si>
    <t>Drugs (Pharmaceutical)</t>
  </si>
  <si>
    <t>Education</t>
  </si>
  <si>
    <t>Electrical Equipment</t>
  </si>
  <si>
    <t>Electronics (Consumer &amp; Office)</t>
  </si>
  <si>
    <t>Electronics (General)</t>
  </si>
  <si>
    <t>Engineering/Construction</t>
  </si>
  <si>
    <t>Entertainment</t>
  </si>
  <si>
    <t>Environmental &amp; Waste Services</t>
  </si>
  <si>
    <t>Farming/Agriculture</t>
  </si>
  <si>
    <t>Financial Svcs. (Non-bank &amp; Insurance)</t>
  </si>
  <si>
    <t>Food Processing</t>
  </si>
  <si>
    <t>Food Wholesalers</t>
  </si>
  <si>
    <t>Furn/Home Furnishings</t>
  </si>
  <si>
    <t>Green &amp; Renewable Energy</t>
  </si>
  <si>
    <t>Healthcare Products</t>
  </si>
  <si>
    <t>Healthcare Support Services</t>
  </si>
  <si>
    <t>Heathcare Information and Technology</t>
  </si>
  <si>
    <t>Hospitals/Healthcare Facilities</t>
  </si>
  <si>
    <t>Hotel/Gaming</t>
  </si>
  <si>
    <t>Household Products</t>
  </si>
  <si>
    <t>Information Services</t>
  </si>
  <si>
    <t>Insurance (General)</t>
  </si>
  <si>
    <t>Insurance (Life)</t>
  </si>
  <si>
    <t>Investments &amp; Asset Management</t>
  </si>
  <si>
    <t>Machinery</t>
  </si>
  <si>
    <t>Metals &amp; Mining</t>
  </si>
  <si>
    <t>Office Equipment &amp; Services</t>
  </si>
  <si>
    <t>Oil/Gas (Production and Exploration)</t>
  </si>
  <si>
    <t>Oil/Gas Distribution</t>
  </si>
  <si>
    <t>Oilfield Svcs/Equip.</t>
  </si>
  <si>
    <t>Packaging &amp; Container</t>
  </si>
  <si>
    <t>Paper/Forest Products</t>
  </si>
  <si>
    <t>Power</t>
  </si>
  <si>
    <t>Precious Metals</t>
  </si>
  <si>
    <t>Real Estate (Development)</t>
  </si>
  <si>
    <t>Real Estate (General/Diversified)</t>
  </si>
  <si>
    <t>Real Estate (Operations &amp; Services)</t>
  </si>
  <si>
    <t>Recreation</t>
  </si>
  <si>
    <t>Restaurant/Dining</t>
  </si>
  <si>
    <t>Retail (Automotive)</t>
  </si>
  <si>
    <t>Retail (Distributors)</t>
  </si>
  <si>
    <t>Retail (General)</t>
  </si>
  <si>
    <t>Retail (Grocery and Food)</t>
  </si>
  <si>
    <t>Retail (Online)</t>
  </si>
  <si>
    <t>Retail (Special Lines)</t>
  </si>
  <si>
    <t>Rubber&amp; Tires</t>
  </si>
  <si>
    <t>Semiconductor</t>
  </si>
  <si>
    <t>Shipbuilding &amp; Marine</t>
  </si>
  <si>
    <t>Shoe</t>
  </si>
  <si>
    <t>Software (Entertainment)</t>
  </si>
  <si>
    <t>Software (Internet)</t>
  </si>
  <si>
    <t>Software (System &amp; Application)</t>
  </si>
  <si>
    <t>Steel</t>
  </si>
  <si>
    <t>Telecom (Wireless)</t>
  </si>
  <si>
    <t>Telecom. Equipment</t>
  </si>
  <si>
    <t>Telecom. Services</t>
  </si>
  <si>
    <t>Transportation</t>
  </si>
  <si>
    <t>Transportation (Railroads)</t>
  </si>
  <si>
    <t>Trucking</t>
  </si>
  <si>
    <t>Utility (Water)</t>
  </si>
  <si>
    <t>Advertising</t>
  </si>
  <si>
    <t>Aerospace/Defense</t>
  </si>
  <si>
    <t>To update this spreadsheet, enter the following</t>
  </si>
  <si>
    <t>Cost of Debt Lookup Table (based on std dev in stock prices)</t>
  </si>
  <si>
    <t>Long Term Treasury bond rate =</t>
  </si>
  <si>
    <t>Standard Deviation</t>
  </si>
  <si>
    <t>Basis Spread</t>
  </si>
  <si>
    <t>Risk Premium to Use for Equity =</t>
  </si>
  <si>
    <t>Global weighted average</t>
  </si>
  <si>
    <t>Global Default Spread to add to cost of debt =</t>
  </si>
  <si>
    <t>Do you want to use the marginal tax rate for cost of debt?</t>
  </si>
  <si>
    <t>Yes</t>
  </si>
  <si>
    <t>If yes, enter the marginal tax rate to use</t>
  </si>
  <si>
    <t>Industry Name</t>
  </si>
  <si>
    <t>Number of Firms</t>
  </si>
  <si>
    <t>Beta</t>
  </si>
  <si>
    <t>Cost of Equity</t>
  </si>
  <si>
    <t>E/(D+E)</t>
  </si>
  <si>
    <t>Std Dev in Stock</t>
  </si>
  <si>
    <t>Cost of Debt</t>
  </si>
  <si>
    <t>Tax Rate</t>
  </si>
  <si>
    <t>After-tax Cost of Debt</t>
  </si>
  <si>
    <t>D/(D+E)</t>
  </si>
  <si>
    <t>Cost of Capital</t>
  </si>
  <si>
    <t>What is this data?</t>
  </si>
  <si>
    <t>Cost of equity and capital (updateable)</t>
  </si>
  <si>
    <t>India</t>
  </si>
  <si>
    <t>Tobacco</t>
  </si>
  <si>
    <t>These costs of capital are in US$. To convert to a different currency, please enter</t>
  </si>
  <si>
    <t>Expected inflation rate in US $ =</t>
  </si>
  <si>
    <t>Homebuilding</t>
  </si>
  <si>
    <t>Insurance (Prop/Cas.)</t>
  </si>
  <si>
    <t>Oil/Gas (Integrated)</t>
  </si>
  <si>
    <t>Publishing &amp; Newspapers</t>
  </si>
  <si>
    <t>R.E.I.T.</t>
  </si>
  <si>
    <t>Reinsurance</t>
  </si>
  <si>
    <t>Retail (Building Supply)</t>
  </si>
  <si>
    <t>Semiconductor Equip</t>
  </si>
  <si>
    <t>Total Market (without financials)</t>
  </si>
  <si>
    <t>Cost of Capital (Local Currency)</t>
  </si>
  <si>
    <t>Total Market</t>
  </si>
  <si>
    <t>Expected inflation rate in Rupees =</t>
  </si>
  <si>
    <t>End Game</t>
  </si>
  <si>
    <t>Variable</t>
  </si>
  <si>
    <t>Explanation</t>
  </si>
  <si>
    <t>Why?</t>
  </si>
  <si>
    <t>Number of firms</t>
  </si>
  <si>
    <t>Number of firms in the indusry grouping.</t>
  </si>
  <si>
    <t>Law of large numbers?</t>
  </si>
  <si>
    <t>Average regression beta across companies in the group.</t>
  </si>
  <si>
    <t>Relative risk of sector</t>
  </si>
  <si>
    <t>Required return on equity, given equity risk (beta).</t>
  </si>
  <si>
    <t>Cost of Equity * (Equity/ (Debt + Equity)) + Cost of Debt (1- Marginal tax rate) *(Debt/ (Debt + Equity)), with aggregated debt and market equity values across all companies in the sector, using most recent balance sheet for debt and most recent year-end for equity.</t>
  </si>
  <si>
    <t>To estimate the hurdle rate (required return) on both equity and overall capital invested for firms.</t>
  </si>
  <si>
    <t>Risk free Rate + Beta * Equity Risk Premium, in US $</t>
  </si>
  <si>
    <t>Total Debt (including lease debt)/ (Total Debt (including lease debt)+ Market Cap), aggregated across all firms in group, with all numbers other than market cap coming from most recent balance sheet; market cap is as of last day of the most recent year.</t>
  </si>
  <si>
    <t>Measure of debt used, as a proportion of overall funding (based upon market value)</t>
  </si>
  <si>
    <t>Cost of debt</t>
  </si>
  <si>
    <t>Pre-tax cost of borrowing for sector, estimated based upon the standard deviation of equity.</t>
  </si>
  <si>
    <t>This is an approximation, but the alternatives are not attractive. I could estimate the average cost of debt across firms in the group, but many of them are unrated and there are outliers.</t>
  </si>
  <si>
    <t>Pre-tax cost of borrowing  (1- Marginal tax rate), in US $</t>
  </si>
  <si>
    <t>Interest saves you taxes, at the margin.</t>
  </si>
  <si>
    <t>Required return on invested capital.</t>
  </si>
  <si>
    <t>Cost of Capital (local currency)</t>
  </si>
  <si>
    <t>You can convert the $ cost of capital for a sector into any other currency, if you can estimate an expected inflation rate for the local currency.</t>
  </si>
  <si>
    <t>Required return on invested capital, converted into local currency.</t>
  </si>
  <si>
    <t>Utility (General)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</si>
</sst>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2"/>
      <color theme="1"/>
      <name val="Calibri"/>
      <family val="2"/>
      <scheme val="minor"/>
    </font>
    <font>
      <b/>
      <i/>
      <sz val="9"/>
      <name val="Geneva"/>
      <family val="2"/>
      <charset val="1"/>
    </font>
    <font>
      <sz val="9"/>
      <name val="Geneva"/>
      <family val="2"/>
      <charset val="1"/>
    </font>
    <font>
      <i/>
      <sz val="9"/>
      <name val="Geneva"/>
      <family val="2"/>
      <charset val="1"/>
    </font>
    <font>
      <b/>
      <sz val="10"/>
      <name val="Verdana"/>
      <family val="2"/>
    </font>
    <font>
      <b/>
      <sz val="9"/>
      <name val="Geneva"/>
      <family val="2"/>
      <charset val="1"/>
    </font>
    <font>
      <sz val="9"/>
      <name val="Geneva"/>
      <family val="2"/>
      <charset val="1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CF305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9" fillId="0" borderId="0" xfId="0" applyFont="1"/>
    <xf numFmtId="0" fontId="1" fillId="0" borderId="0" xfId="0" applyFont="1"/>
    <xf numFmtId="0" fontId="2" fillId="0" borderId="0" xfId="0" applyFont="1"/>
    <xf numFmtId="10" fontId="2" fillId="2" borderId="1" xfId="0" applyNumberFormat="1" applyFont="1" applyFill="1" applyBorder="1"/>
    <xf numFmtId="0" fontId="2" fillId="3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1" fillId="0" borderId="0" xfId="0" applyFont="1"/>
    <xf numFmtId="0" fontId="0" fillId="0" borderId="0" xfId="0" applyFont="1"/>
    <xf numFmtId="0" fontId="0" fillId="0" borderId="0" xfId="0" applyAlignment="1">
      <alignment horizontal="left"/>
    </xf>
    <xf numFmtId="10" fontId="7" fillId="0" borderId="1" xfId="2" applyNumberFormat="1" applyFon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0" fontId="0" fillId="0" borderId="1" xfId="0" applyNumberFormat="1" applyFont="1" applyBorder="1" applyAlignment="1">
      <alignment horizontal="center"/>
    </xf>
    <xf numFmtId="10" fontId="9" fillId="0" borderId="1" xfId="2" applyNumberFormat="1" applyFont="1" applyBorder="1" applyAlignment="1">
      <alignment horizontal="center"/>
    </xf>
    <xf numFmtId="10" fontId="9" fillId="0" borderId="1" xfId="0" applyNumberFormat="1" applyFont="1" applyBorder="1" applyAlignment="1">
      <alignment horizontal="center"/>
    </xf>
    <xf numFmtId="10" fontId="9" fillId="0" borderId="3" xfId="2" applyNumberFormat="1" applyFont="1" applyBorder="1" applyAlignment="1">
      <alignment horizontal="center"/>
    </xf>
    <xf numFmtId="10" fontId="9" fillId="0" borderId="3" xfId="0" applyNumberFormat="1" applyFont="1" applyBorder="1" applyAlignment="1">
      <alignment horizontal="center"/>
    </xf>
    <xf numFmtId="10" fontId="7" fillId="0" borderId="2" xfId="2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10" fontId="4" fillId="0" borderId="2" xfId="2" applyNumberFormat="1" applyFont="1" applyBorder="1" applyAlignment="1">
      <alignment horizontal="center"/>
    </xf>
    <xf numFmtId="10" fontId="4" fillId="0" borderId="6" xfId="2" applyNumberFormat="1" applyFont="1" applyBorder="1" applyAlignment="1">
      <alignment horizontal="center"/>
    </xf>
    <xf numFmtId="0" fontId="12" fillId="4" borderId="7" xfId="0" applyFont="1" applyFill="1" applyBorder="1" applyAlignment="1">
      <alignment horizontal="left"/>
    </xf>
    <xf numFmtId="0" fontId="12" fillId="4" borderId="8" xfId="0" applyFont="1" applyFill="1" applyBorder="1" applyAlignment="1">
      <alignment horizontal="left"/>
    </xf>
    <xf numFmtId="0" fontId="12" fillId="4" borderId="9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0" fontId="2" fillId="3" borderId="5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0" borderId="1" xfId="0" applyFont="1" applyBorder="1"/>
    <xf numFmtId="0" fontId="2" fillId="0" borderId="1" xfId="0" applyFont="1" applyBorder="1"/>
    <xf numFmtId="2" fontId="2" fillId="0" borderId="1" xfId="0" applyNumberFormat="1" applyFont="1" applyBorder="1"/>
    <xf numFmtId="0" fontId="5" fillId="0" borderId="1" xfId="0" applyFont="1" applyBorder="1"/>
    <xf numFmtId="2" fontId="5" fillId="0" borderId="1" xfId="0" applyNumberFormat="1" applyFont="1" applyBorder="1"/>
    <xf numFmtId="10" fontId="2" fillId="2" borderId="1" xfId="2" applyNumberFormat="1" applyFont="1" applyFill="1" applyBorder="1" applyAlignment="1">
      <alignment horizontal="center"/>
    </xf>
    <xf numFmtId="0" fontId="13" fillId="0" borderId="10" xfId="0" applyFont="1" applyBorder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vertical="top" wrapText="1"/>
    </xf>
    <xf numFmtId="10" fontId="6" fillId="3" borderId="1" xfId="0" applyNumberFormat="1" applyFont="1" applyFill="1" applyBorder="1"/>
    <xf numFmtId="10" fontId="6" fillId="3" borderId="4" xfId="0" applyNumberFormat="1" applyFont="1" applyFill="1" applyBorder="1"/>
    <xf numFmtId="10" fontId="6" fillId="2" borderId="1" xfId="0" applyNumberFormat="1" applyFont="1" applyFill="1" applyBorder="1"/>
    <xf numFmtId="0" fontId="8" fillId="5" borderId="0" xfId="1" applyFill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5" fontId="14" fillId="4" borderId="12" xfId="0" applyNumberFormat="1" applyFont="1" applyFill="1" applyBorder="1" applyAlignment="1">
      <alignment horizontal="left"/>
    </xf>
    <xf numFmtId="15" fontId="14" fillId="4" borderId="13" xfId="0" applyNumberFormat="1" applyFont="1" applyFill="1" applyBorder="1" applyAlignment="1">
      <alignment horizontal="left"/>
    </xf>
    <xf numFmtId="15" fontId="14" fillId="4" borderId="18" xfId="0" applyNumberFormat="1" applyFont="1" applyFill="1" applyBorder="1" applyAlignment="1">
      <alignment horizontal="left"/>
    </xf>
    <xf numFmtId="0" fontId="8" fillId="4" borderId="2" xfId="1" applyFill="1" applyBorder="1" applyAlignment="1">
      <alignment horizontal="left"/>
    </xf>
    <xf numFmtId="0" fontId="8" fillId="4" borderId="14" xfId="1" applyFill="1" applyBorder="1" applyAlignment="1">
      <alignment horizontal="left"/>
    </xf>
    <xf numFmtId="0" fontId="8" fillId="4" borderId="19" xfId="1" applyFill="1" applyBorder="1" applyAlignment="1">
      <alignment horizontal="left"/>
    </xf>
    <xf numFmtId="15" fontId="8" fillId="4" borderId="2" xfId="1" applyNumberFormat="1" applyFill="1" applyBorder="1" applyAlignment="1">
      <alignment horizontal="left"/>
    </xf>
    <xf numFmtId="15" fontId="8" fillId="4" borderId="14" xfId="1" applyNumberFormat="1" applyFill="1" applyBorder="1" applyAlignment="1">
      <alignment horizontal="left"/>
    </xf>
    <xf numFmtId="15" fontId="8" fillId="4" borderId="19" xfId="1" applyNumberFormat="1" applyFill="1" applyBorder="1" applyAlignment="1">
      <alignment horizontal="left"/>
    </xf>
    <xf numFmtId="0" fontId="8" fillId="4" borderId="2" xfId="1" applyFill="1" applyBorder="1"/>
    <xf numFmtId="0" fontId="8" fillId="4" borderId="14" xfId="1" applyFill="1" applyBorder="1"/>
    <xf numFmtId="0" fontId="8" fillId="4" borderId="19" xfId="1" applyFill="1" applyBorder="1"/>
    <xf numFmtId="0" fontId="8" fillId="4" borderId="15" xfId="1" applyFill="1" applyBorder="1" applyAlignment="1">
      <alignment horizontal="left"/>
    </xf>
    <xf numFmtId="0" fontId="8" fillId="4" borderId="16" xfId="1" applyFill="1" applyBorder="1" applyAlignment="1">
      <alignment horizontal="left"/>
    </xf>
    <xf numFmtId="0" fontId="8" fillId="4" borderId="20" xfId="1" applyFill="1" applyBorder="1" applyAlignment="1">
      <alignment horizontal="left"/>
    </xf>
    <xf numFmtId="0" fontId="15" fillId="4" borderId="2" xfId="0" applyFont="1" applyFill="1" applyBorder="1" applyAlignment="1">
      <alignment horizontal="left"/>
    </xf>
    <xf numFmtId="0" fontId="15" fillId="4" borderId="14" xfId="0" applyFont="1" applyFill="1" applyBorder="1" applyAlignment="1">
      <alignment horizontal="left"/>
    </xf>
    <xf numFmtId="0" fontId="15" fillId="4" borderId="11" xfId="0" applyFont="1" applyFill="1" applyBorder="1" applyAlignment="1">
      <alignment horizontal="left"/>
    </xf>
    <xf numFmtId="0" fontId="15" fillId="4" borderId="19" xfId="0" applyFont="1" applyFill="1" applyBorder="1" applyAlignment="1">
      <alignment horizontal="left"/>
    </xf>
    <xf numFmtId="0" fontId="13" fillId="0" borderId="17" xfId="0" applyFont="1" applyBorder="1" applyAlignment="1">
      <alignment horizontal="left" wrapText="1"/>
    </xf>
    <xf numFmtId="0" fontId="13" fillId="0" borderId="0" xfId="0" applyFont="1" applyAlignment="1">
      <alignment horizontal="left" wrapText="1"/>
    </xf>
  </cellXfs>
  <cellStyles count="3">
    <cellStyle name="Hyperlink" xfId="1" builtinId="8"/>
    <cellStyle name="Normal" xfId="0" builtinId="0"/>
    <cellStyle name="Percent" xfId="2" builtinId="5"/>
  </cellStyles>
  <dxfs count="16"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Geneva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9"/>
        <color auto="1"/>
        <name val="Geneva"/>
        <family val="2"/>
        <charset val="1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9"/>
        <color auto="1"/>
        <name val="Geneva"/>
        <family val="2"/>
        <charset val="1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9"/>
        <color auto="1"/>
        <name val="Geneva"/>
        <family val="2"/>
        <charset val="1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9:L115" totalsRowShown="0" headerRowDxfId="3" headerRowBorderDxfId="1" tableBorderDxfId="2" totalsRowBorderDxfId="0">
  <autoFilter ref="A19:L115"/>
  <tableColumns count="12">
    <tableColumn id="1" name="Industry Name" dataDxfId="15"/>
    <tableColumn id="2" name="Number of Firms" dataDxfId="14"/>
    <tableColumn id="3" name="Beta" dataDxfId="13"/>
    <tableColumn id="4" name="Cost of Equity" dataDxfId="12" dataCellStyle="Percent"/>
    <tableColumn id="5" name="E/(D+E)" dataDxfId="11"/>
    <tableColumn id="6" name="Std Dev in Stock" dataDxfId="10"/>
    <tableColumn id="7" name="Cost of Debt" dataDxfId="9"/>
    <tableColumn id="8" name="Tax Rate" dataDxfId="8"/>
    <tableColumn id="9" name="After-tax Cost of Debt" dataDxfId="7" dataCellStyle="Percent"/>
    <tableColumn id="10" name="D/(D+E)" dataDxfId="6"/>
    <tableColumn id="11" name="Cost of Capital" dataDxfId="5" dataCellStyle="Percent"/>
    <tableColumn id="12" name="Cost of Capital (Local Currency)" dataDxfId="4" dataCellStyle="Percent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5"/>
  <sheetViews>
    <sheetView tabSelected="1" workbookViewId="0">
      <selection activeCell="A4" sqref="A4:G7"/>
    </sheetView>
  </sheetViews>
  <sheetFormatPr defaultRowHeight="15.6"/>
  <cols>
    <col min="1" max="1" width="33.19921875" style="9" bestFit="1" customWidth="1"/>
    <col min="2" max="2" width="15.796875" customWidth="1"/>
    <col min="3" max="3" width="18.796875" bestFit="1" customWidth="1"/>
    <col min="4" max="4" width="34.69921875" bestFit="1" customWidth="1"/>
    <col min="5" max="5" width="24.69921875" bestFit="1" customWidth="1"/>
    <col min="6" max="6" width="15.796875" customWidth="1"/>
    <col min="7" max="7" width="13" customWidth="1"/>
    <col min="8" max="8" width="11.19921875" customWidth="1"/>
    <col min="9" max="9" width="20.296875" customWidth="1"/>
    <col min="10" max="10" width="11.19921875" customWidth="1"/>
    <col min="11" max="11" width="20.296875" bestFit="1" customWidth="1"/>
    <col min="12" max="256" width="11.19921875" customWidth="1"/>
  </cols>
  <sheetData>
    <row r="1" spans="1:11">
      <c r="A1" s="22" t="s">
        <v>0</v>
      </c>
      <c r="B1" s="49">
        <v>44931</v>
      </c>
      <c r="C1" s="50"/>
      <c r="D1" s="50"/>
      <c r="E1" s="50"/>
      <c r="F1" s="50"/>
      <c r="G1" s="51"/>
      <c r="I1" s="46"/>
    </row>
    <row r="2" spans="1:11">
      <c r="A2" s="23"/>
      <c r="B2" s="52"/>
      <c r="C2" s="53"/>
      <c r="D2" s="53"/>
      <c r="E2" s="53"/>
      <c r="F2" s="53"/>
      <c r="G2" s="54"/>
      <c r="I2" s="46"/>
    </row>
    <row r="3" spans="1:11">
      <c r="A3" s="23" t="s">
        <v>107</v>
      </c>
      <c r="B3" s="64" t="s">
        <v>108</v>
      </c>
      <c r="C3" s="65"/>
      <c r="D3" s="65"/>
      <c r="E3" s="66"/>
      <c r="F3" s="64" t="s">
        <v>109</v>
      </c>
      <c r="G3" s="67"/>
      <c r="H3" s="7"/>
      <c r="I3" s="46"/>
      <c r="J3" s="7"/>
    </row>
    <row r="4" spans="1:11">
      <c r="A4" s="23"/>
      <c r="B4" s="55"/>
      <c r="C4" s="56"/>
      <c r="D4" s="56"/>
      <c r="E4" s="56"/>
      <c r="F4" s="56"/>
      <c r="G4" s="57"/>
      <c r="I4" s="46"/>
    </row>
    <row r="5" spans="1:11">
      <c r="A5" s="23"/>
      <c r="B5" s="58"/>
      <c r="C5" s="59"/>
      <c r="D5" s="59"/>
      <c r="E5" s="59"/>
      <c r="F5" s="59"/>
      <c r="G5" s="60"/>
      <c r="I5" s="46"/>
    </row>
    <row r="6" spans="1:11" s="1" customFormat="1">
      <c r="A6" s="23"/>
      <c r="B6" s="52"/>
      <c r="C6" s="53"/>
      <c r="D6" s="53"/>
      <c r="E6" s="53"/>
      <c r="F6" s="53"/>
      <c r="G6" s="54"/>
    </row>
    <row r="7" spans="1:11" ht="16.2" thickBot="1">
      <c r="A7" s="24"/>
      <c r="B7" s="61"/>
      <c r="C7" s="62"/>
      <c r="D7" s="62"/>
      <c r="E7" s="62"/>
      <c r="F7" s="62"/>
      <c r="G7" s="63"/>
    </row>
    <row r="8" spans="1:11">
      <c r="A8" s="25" t="s">
        <v>85</v>
      </c>
      <c r="B8" s="2"/>
      <c r="C8" s="2"/>
      <c r="D8" s="2"/>
      <c r="E8" s="3"/>
      <c r="F8" s="3"/>
      <c r="G8" s="3" t="s">
        <v>86</v>
      </c>
      <c r="H8" s="3"/>
      <c r="I8" s="3"/>
      <c r="J8" s="3"/>
      <c r="K8" s="3"/>
    </row>
    <row r="9" spans="1:11">
      <c r="A9" s="26" t="s">
        <v>87</v>
      </c>
      <c r="B9" s="3"/>
      <c r="C9" s="3"/>
      <c r="D9" s="43">
        <v>3.8800000000000001E-2</v>
      </c>
      <c r="E9" s="3"/>
      <c r="F9" s="3"/>
      <c r="G9" s="47" t="s">
        <v>88</v>
      </c>
      <c r="H9" s="48"/>
      <c r="I9" s="6" t="s">
        <v>89</v>
      </c>
      <c r="J9" s="3"/>
      <c r="K9" s="3"/>
    </row>
    <row r="10" spans="1:11">
      <c r="A10" s="26" t="s">
        <v>90</v>
      </c>
      <c r="B10" s="3"/>
      <c r="C10" s="3"/>
      <c r="D10" s="44">
        <v>9.7299999999999998E-2</v>
      </c>
      <c r="E10" s="3" t="s">
        <v>91</v>
      </c>
      <c r="F10" s="3"/>
      <c r="G10" s="29">
        <v>0</v>
      </c>
      <c r="H10" s="30">
        <v>0.25</v>
      </c>
      <c r="I10" s="36">
        <v>8.5000000000000006E-3</v>
      </c>
      <c r="J10" s="3"/>
      <c r="K10" s="3"/>
    </row>
    <row r="11" spans="1:11">
      <c r="A11" s="26" t="s">
        <v>92</v>
      </c>
      <c r="B11" s="3"/>
      <c r="C11" s="3"/>
      <c r="D11" s="45">
        <v>2.69E-2</v>
      </c>
      <c r="E11" s="3" t="s">
        <v>91</v>
      </c>
      <c r="F11" s="3"/>
      <c r="G11" s="29">
        <v>0.25000099999999997</v>
      </c>
      <c r="H11" s="30">
        <v>0.5</v>
      </c>
      <c r="I11" s="36">
        <v>1.6199999999999999E-2</v>
      </c>
      <c r="J11" s="3"/>
      <c r="K11" s="3"/>
    </row>
    <row r="12" spans="1:11">
      <c r="A12" s="26" t="s">
        <v>93</v>
      </c>
      <c r="B12" s="3"/>
      <c r="C12" s="3"/>
      <c r="D12" s="3"/>
      <c r="E12" s="3"/>
      <c r="F12" s="5" t="s">
        <v>94</v>
      </c>
      <c r="G12" s="29">
        <v>0.50000100000000003</v>
      </c>
      <c r="H12" s="30">
        <v>0.65</v>
      </c>
      <c r="I12" s="36">
        <v>0.02</v>
      </c>
      <c r="J12" s="3"/>
      <c r="K12" s="3"/>
    </row>
    <row r="13" spans="1:11">
      <c r="A13" s="26" t="s">
        <v>95</v>
      </c>
      <c r="B13" s="3"/>
      <c r="C13" s="3"/>
      <c r="D13" s="3"/>
      <c r="E13" s="3"/>
      <c r="F13" s="28">
        <v>0.3</v>
      </c>
      <c r="G13" s="29">
        <v>0.65000100000000005</v>
      </c>
      <c r="H13" s="30">
        <v>0.8</v>
      </c>
      <c r="I13" s="36">
        <v>3.1300000000000001E-2</v>
      </c>
      <c r="J13" s="3"/>
      <c r="K13" s="3"/>
    </row>
    <row r="14" spans="1:11">
      <c r="A14" s="26"/>
      <c r="B14" s="3"/>
      <c r="C14" s="3"/>
      <c r="D14" s="3"/>
      <c r="E14" s="3"/>
      <c r="F14" s="3"/>
      <c r="G14" s="29">
        <v>0.80000099999999996</v>
      </c>
      <c r="H14" s="30">
        <v>0.9</v>
      </c>
      <c r="I14" s="36">
        <v>5.2600000000000001E-2</v>
      </c>
      <c r="J14" s="3"/>
      <c r="K14" s="3"/>
    </row>
    <row r="15" spans="1:11">
      <c r="A15" s="27" t="s">
        <v>111</v>
      </c>
      <c r="B15" s="3"/>
      <c r="C15" s="3"/>
      <c r="D15" s="3"/>
      <c r="E15" s="3"/>
      <c r="F15" s="3"/>
      <c r="G15" s="29">
        <v>0.90000100000000005</v>
      </c>
      <c r="H15" s="30">
        <v>1</v>
      </c>
      <c r="I15" s="36">
        <v>7.3700000000000002E-2</v>
      </c>
      <c r="J15" s="3"/>
      <c r="K15" s="3"/>
    </row>
    <row r="16" spans="1:11">
      <c r="A16" s="26" t="s">
        <v>124</v>
      </c>
      <c r="B16" s="3"/>
      <c r="C16" s="4">
        <v>0.04</v>
      </c>
      <c r="D16" s="3"/>
      <c r="E16" s="3"/>
      <c r="F16" s="3"/>
      <c r="G16" s="29">
        <v>1.0000009999999999</v>
      </c>
      <c r="H16" s="30">
        <v>10</v>
      </c>
      <c r="I16" s="36">
        <v>0.1157</v>
      </c>
      <c r="J16" s="3"/>
      <c r="K16" s="3"/>
    </row>
    <row r="17" spans="1:12">
      <c r="A17" s="26" t="s">
        <v>112</v>
      </c>
      <c r="B17" s="3"/>
      <c r="C17" s="4">
        <v>0.02</v>
      </c>
      <c r="D17" s="3"/>
      <c r="E17" s="3"/>
      <c r="F17" s="3"/>
      <c r="G17" s="3"/>
      <c r="H17" s="3"/>
      <c r="I17" s="3"/>
      <c r="J17" s="3"/>
      <c r="K17" s="3"/>
    </row>
    <row r="18" spans="1:12">
      <c r="A18" s="26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2">
      <c r="A19" s="31" t="s">
        <v>96</v>
      </c>
      <c r="B19" s="31" t="s">
        <v>97</v>
      </c>
      <c r="C19" s="31" t="s">
        <v>98</v>
      </c>
      <c r="D19" s="18" t="s">
        <v>99</v>
      </c>
      <c r="E19" s="18" t="s">
        <v>100</v>
      </c>
      <c r="F19" s="18" t="s">
        <v>101</v>
      </c>
      <c r="G19" s="18" t="s">
        <v>102</v>
      </c>
      <c r="H19" s="18" t="s">
        <v>103</v>
      </c>
      <c r="I19" s="18" t="s">
        <v>104</v>
      </c>
      <c r="J19" s="18" t="s">
        <v>105</v>
      </c>
      <c r="K19" s="18" t="s">
        <v>106</v>
      </c>
      <c r="L19" s="19" t="s">
        <v>122</v>
      </c>
    </row>
    <row r="20" spans="1:12">
      <c r="A20" s="32" t="s">
        <v>83</v>
      </c>
      <c r="B20" s="32">
        <v>13</v>
      </c>
      <c r="C20" s="33">
        <v>1.3923945058083991</v>
      </c>
      <c r="D20" s="10">
        <f>$D$9+C20*$D$10</f>
        <v>0.17427998541515724</v>
      </c>
      <c r="E20" s="10">
        <v>0.98856015737715919</v>
      </c>
      <c r="F20" s="10">
        <v>0.4410825185267665</v>
      </c>
      <c r="G20" s="11">
        <f>$D$9+VLOOKUP(F20,$G$10:$I$16,3)+$D$11</f>
        <v>8.1900000000000001E-2</v>
      </c>
      <c r="H20" s="11">
        <v>0.21264464785825343</v>
      </c>
      <c r="I20" s="10">
        <f>IF($F$12="Yes",G20*(1-$F$13),G20*(1-H20))</f>
        <v>5.7329999999999999E-2</v>
      </c>
      <c r="J20" s="11">
        <f>1-E20</f>
        <v>1.1439842622840812E-2</v>
      </c>
      <c r="K20" s="10">
        <f>D20*(1-J20)+I20*J20</f>
        <v>0.17294209598726432</v>
      </c>
      <c r="L20" s="17">
        <f t="shared" ref="L20:L51" si="0">(1+K20)*((1+$C$16)/(1+$C$17))-1</f>
        <v>0.19594096061446553</v>
      </c>
    </row>
    <row r="21" spans="1:12">
      <c r="A21" s="32" t="s">
        <v>84</v>
      </c>
      <c r="B21" s="32">
        <v>13</v>
      </c>
      <c r="C21" s="33">
        <v>1.3454642778430099</v>
      </c>
      <c r="D21" s="10">
        <f t="shared" ref="D21:D84" si="1">$D$9+C21*$D$10</f>
        <v>0.16971367423412487</v>
      </c>
      <c r="E21" s="10">
        <v>0.99621052108916308</v>
      </c>
      <c r="F21" s="10">
        <v>0.36855101996361572</v>
      </c>
      <c r="G21" s="11">
        <f t="shared" ref="G21:G84" si="2">$D$9+VLOOKUP(F21,$G$10:$I$16,3)+$D$11</f>
        <v>8.1900000000000001E-2</v>
      </c>
      <c r="H21" s="11">
        <v>0.25608993866798979</v>
      </c>
      <c r="I21" s="10">
        <f t="shared" ref="I21:I84" si="3">IF($F$12="Yes",G21*(1-$F$13),G21*(1-H21))</f>
        <v>5.7329999999999999E-2</v>
      </c>
      <c r="J21" s="11">
        <f t="shared" ref="J21:J84" si="4">1-E21</f>
        <v>3.7894789108369187E-3</v>
      </c>
      <c r="K21" s="10">
        <f t="shared" ref="K21:K84" si="5">D21*(1-J21)+I21*J21</f>
        <v>0.16928779867069227</v>
      </c>
      <c r="L21" s="17">
        <f t="shared" si="0"/>
        <v>0.1922150104093332</v>
      </c>
    </row>
    <row r="22" spans="1:12">
      <c r="A22" s="32" t="s">
        <v>1</v>
      </c>
      <c r="B22" s="32">
        <v>6</v>
      </c>
      <c r="C22" s="33">
        <v>1.5171750505188755</v>
      </c>
      <c r="D22" s="10">
        <f t="shared" si="1"/>
        <v>0.18642113241548658</v>
      </c>
      <c r="E22" s="10">
        <v>0.53129956691755731</v>
      </c>
      <c r="F22" s="10">
        <v>0.38411907063678979</v>
      </c>
      <c r="G22" s="11">
        <f t="shared" si="2"/>
        <v>8.1900000000000001E-2</v>
      </c>
      <c r="H22" s="11">
        <v>0.12327627199239181</v>
      </c>
      <c r="I22" s="10">
        <f t="shared" si="3"/>
        <v>5.7329999999999999E-2</v>
      </c>
      <c r="J22" s="11">
        <f t="shared" si="4"/>
        <v>0.46870043308244269</v>
      </c>
      <c r="K22" s="10">
        <f t="shared" si="5"/>
        <v>0.12591606274524506</v>
      </c>
      <c r="L22" s="17">
        <f t="shared" si="0"/>
        <v>0.1479928482892694</v>
      </c>
    </row>
    <row r="23" spans="1:12">
      <c r="A23" s="32" t="s">
        <v>2</v>
      </c>
      <c r="B23" s="32">
        <v>323</v>
      </c>
      <c r="C23" s="33">
        <v>0.88274185712873898</v>
      </c>
      <c r="D23" s="10">
        <f t="shared" si="1"/>
        <v>0.1246907826986263</v>
      </c>
      <c r="E23" s="10">
        <v>0.82556537658086393</v>
      </c>
      <c r="F23" s="10">
        <v>0.41301615490761912</v>
      </c>
      <c r="G23" s="11">
        <f t="shared" si="2"/>
        <v>8.1900000000000001E-2</v>
      </c>
      <c r="H23" s="11">
        <v>0.17643566238553379</v>
      </c>
      <c r="I23" s="10">
        <f t="shared" si="3"/>
        <v>5.7329999999999999E-2</v>
      </c>
      <c r="J23" s="11">
        <f t="shared" si="4"/>
        <v>0.17443462341913607</v>
      </c>
      <c r="K23" s="10">
        <f t="shared" si="5"/>
        <v>0.11294072993537316</v>
      </c>
      <c r="L23" s="17">
        <f t="shared" si="0"/>
        <v>0.1347630971890077</v>
      </c>
    </row>
    <row r="24" spans="1:12">
      <c r="A24" s="32" t="s">
        <v>3</v>
      </c>
      <c r="B24" s="32">
        <v>12</v>
      </c>
      <c r="C24" s="33">
        <v>1.5364730759746799</v>
      </c>
      <c r="D24" s="10">
        <f t="shared" si="1"/>
        <v>0.18829883029233635</v>
      </c>
      <c r="E24" s="10">
        <v>0.7684871639686135</v>
      </c>
      <c r="F24" s="10">
        <v>0.25484685018421077</v>
      </c>
      <c r="G24" s="11">
        <f t="shared" si="2"/>
        <v>8.1900000000000001E-2</v>
      </c>
      <c r="H24" s="11">
        <v>0.14758140157781327</v>
      </c>
      <c r="I24" s="10">
        <f t="shared" si="3"/>
        <v>5.7329999999999999E-2</v>
      </c>
      <c r="J24" s="11">
        <f t="shared" si="4"/>
        <v>0.2315128360313865</v>
      </c>
      <c r="K24" s="10">
        <f t="shared" si="5"/>
        <v>0.15797786495964419</v>
      </c>
      <c r="L24" s="17">
        <f t="shared" si="0"/>
        <v>0.18068331329218612</v>
      </c>
    </row>
    <row r="25" spans="1:12">
      <c r="A25" s="32" t="s">
        <v>4</v>
      </c>
      <c r="B25" s="32">
        <v>107</v>
      </c>
      <c r="C25" s="33">
        <v>1.3070842379564478</v>
      </c>
      <c r="D25" s="10">
        <f t="shared" si="1"/>
        <v>0.16597929635316236</v>
      </c>
      <c r="E25" s="10">
        <v>0.87470612530136282</v>
      </c>
      <c r="F25" s="10">
        <v>0.31370845470074421</v>
      </c>
      <c r="G25" s="11">
        <f t="shared" si="2"/>
        <v>8.1900000000000001E-2</v>
      </c>
      <c r="H25" s="11">
        <v>0.21705105812900002</v>
      </c>
      <c r="I25" s="10">
        <f t="shared" si="3"/>
        <v>5.7329999999999999E-2</v>
      </c>
      <c r="J25" s="11">
        <f t="shared" si="4"/>
        <v>0.12529387469863718</v>
      </c>
      <c r="K25" s="10">
        <f t="shared" si="5"/>
        <v>0.15236620502979414</v>
      </c>
      <c r="L25" s="17">
        <f t="shared" si="0"/>
        <v>0.17496162081469202</v>
      </c>
    </row>
    <row r="26" spans="1:12">
      <c r="A26" s="32" t="s">
        <v>5</v>
      </c>
      <c r="B26" s="32">
        <v>32</v>
      </c>
      <c r="C26" s="33">
        <v>1.7819924185977258</v>
      </c>
      <c r="D26" s="10">
        <f t="shared" si="1"/>
        <v>0.21218786232955872</v>
      </c>
      <c r="E26" s="10">
        <v>0.64614018840991672</v>
      </c>
      <c r="F26" s="10">
        <v>0.29654230824657929</v>
      </c>
      <c r="G26" s="11">
        <f t="shared" si="2"/>
        <v>8.1900000000000001E-2</v>
      </c>
      <c r="H26" s="11">
        <v>0.14184214278687582</v>
      </c>
      <c r="I26" s="10">
        <f t="shared" si="3"/>
        <v>5.7329999999999999E-2</v>
      </c>
      <c r="J26" s="11">
        <f t="shared" si="4"/>
        <v>0.35385981159008328</v>
      </c>
      <c r="K26" s="10">
        <f t="shared" si="5"/>
        <v>0.15738988834237802</v>
      </c>
      <c r="L26" s="17">
        <f t="shared" si="0"/>
        <v>0.18008380772164023</v>
      </c>
    </row>
    <row r="27" spans="1:12">
      <c r="A27" s="32" t="s">
        <v>6</v>
      </c>
      <c r="B27" s="32">
        <v>5</v>
      </c>
      <c r="C27" s="33">
        <v>1.4886640708644094</v>
      </c>
      <c r="D27" s="10">
        <f t="shared" si="1"/>
        <v>0.18364701409510703</v>
      </c>
      <c r="E27" s="10">
        <v>0.75021184839503097</v>
      </c>
      <c r="F27" s="10">
        <v>0.26521652183277961</v>
      </c>
      <c r="G27" s="11">
        <f t="shared" si="2"/>
        <v>8.1900000000000001E-2</v>
      </c>
      <c r="H27" s="11">
        <v>0.20868136902854367</v>
      </c>
      <c r="I27" s="10">
        <f t="shared" si="3"/>
        <v>5.7329999999999999E-2</v>
      </c>
      <c r="J27" s="11">
        <f t="shared" si="4"/>
        <v>0.24978815160496903</v>
      </c>
      <c r="K27" s="10">
        <f t="shared" si="5"/>
        <v>0.15209452062803144</v>
      </c>
      <c r="L27" s="17">
        <f t="shared" si="0"/>
        <v>0.17468460926779672</v>
      </c>
    </row>
    <row r="28" spans="1:12">
      <c r="A28" s="32" t="s">
        <v>7</v>
      </c>
      <c r="B28" s="32">
        <v>19</v>
      </c>
      <c r="C28" s="33">
        <v>0.78224509684522947</v>
      </c>
      <c r="D28" s="10">
        <f t="shared" si="1"/>
        <v>0.11491244792304083</v>
      </c>
      <c r="E28" s="10">
        <v>0.98221728949516607</v>
      </c>
      <c r="F28" s="10">
        <v>0.30316692992476962</v>
      </c>
      <c r="G28" s="11">
        <f t="shared" si="2"/>
        <v>8.1900000000000001E-2</v>
      </c>
      <c r="H28" s="11">
        <v>0.14526577978666366</v>
      </c>
      <c r="I28" s="10">
        <f t="shared" si="3"/>
        <v>5.7329999999999999E-2</v>
      </c>
      <c r="J28" s="11">
        <f t="shared" si="4"/>
        <v>1.7782710504833932E-2</v>
      </c>
      <c r="K28" s="10">
        <f t="shared" si="5"/>
        <v>0.11388847592146571</v>
      </c>
      <c r="L28" s="17">
        <f t="shared" si="0"/>
        <v>0.13572942642972974</v>
      </c>
    </row>
    <row r="29" spans="1:12">
      <c r="A29" s="32" t="s">
        <v>8</v>
      </c>
      <c r="B29" s="32">
        <v>5</v>
      </c>
      <c r="C29" s="33">
        <v>0.61796391033913234</v>
      </c>
      <c r="D29" s="10">
        <f t="shared" si="1"/>
        <v>9.8927888475997566E-2</v>
      </c>
      <c r="E29" s="10">
        <v>0.97144448406823281</v>
      </c>
      <c r="F29" s="10">
        <v>0.38561873798085383</v>
      </c>
      <c r="G29" s="11">
        <f t="shared" si="2"/>
        <v>8.1900000000000001E-2</v>
      </c>
      <c r="H29" s="11">
        <v>8.5954098733170475E-2</v>
      </c>
      <c r="I29" s="10">
        <f t="shared" si="3"/>
        <v>5.7329999999999999E-2</v>
      </c>
      <c r="J29" s="11">
        <f t="shared" si="4"/>
        <v>2.8555515931767195E-2</v>
      </c>
      <c r="K29" s="10">
        <f t="shared" si="5"/>
        <v>9.7740039308893342E-2</v>
      </c>
      <c r="L29" s="17">
        <f t="shared" si="0"/>
        <v>0.11926435380514611</v>
      </c>
    </row>
    <row r="30" spans="1:12">
      <c r="A30" s="32" t="s">
        <v>9</v>
      </c>
      <c r="B30" s="32">
        <v>17</v>
      </c>
      <c r="C30" s="33">
        <v>1.0889845719926998</v>
      </c>
      <c r="D30" s="10">
        <f t="shared" si="1"/>
        <v>0.14475819885488969</v>
      </c>
      <c r="E30" s="10">
        <v>0.90860024497636038</v>
      </c>
      <c r="F30" s="10">
        <v>0.3811438322004928</v>
      </c>
      <c r="G30" s="11">
        <f t="shared" si="2"/>
        <v>8.1900000000000001E-2</v>
      </c>
      <c r="H30" s="11">
        <v>0.13382029636599105</v>
      </c>
      <c r="I30" s="10">
        <f t="shared" si="3"/>
        <v>5.7329999999999999E-2</v>
      </c>
      <c r="J30" s="11">
        <f t="shared" si="4"/>
        <v>9.1399755023639617E-2</v>
      </c>
      <c r="K30" s="10">
        <f t="shared" si="5"/>
        <v>0.1367672828973947</v>
      </c>
      <c r="L30" s="17">
        <f t="shared" si="0"/>
        <v>0.15905683746401023</v>
      </c>
    </row>
    <row r="31" spans="1:12">
      <c r="A31" s="32" t="s">
        <v>10</v>
      </c>
      <c r="B31" s="32">
        <v>174</v>
      </c>
      <c r="C31" s="33">
        <v>0.64999210329379242</v>
      </c>
      <c r="D31" s="10">
        <f t="shared" si="1"/>
        <v>0.102044231650486</v>
      </c>
      <c r="E31" s="10">
        <v>0.54650294238869401</v>
      </c>
      <c r="F31" s="10">
        <v>0.44335045207563933</v>
      </c>
      <c r="G31" s="11">
        <f t="shared" si="2"/>
        <v>8.1900000000000001E-2</v>
      </c>
      <c r="H31" s="11">
        <v>0.13788807912643786</v>
      </c>
      <c r="I31" s="10">
        <f t="shared" si="3"/>
        <v>5.7329999999999999E-2</v>
      </c>
      <c r="J31" s="11">
        <f t="shared" si="4"/>
        <v>0.45349705761130599</v>
      </c>
      <c r="K31" s="10">
        <f t="shared" si="5"/>
        <v>8.1766459163640268E-2</v>
      </c>
      <c r="L31" s="17">
        <f t="shared" si="0"/>
        <v>0.10297756620606457</v>
      </c>
    </row>
    <row r="32" spans="1:12">
      <c r="A32" s="32" t="s">
        <v>11</v>
      </c>
      <c r="B32" s="32">
        <v>48</v>
      </c>
      <c r="C32" s="33">
        <v>1.2302158544096669</v>
      </c>
      <c r="D32" s="10">
        <f t="shared" si="1"/>
        <v>0.15850000263406058</v>
      </c>
      <c r="E32" s="10">
        <v>0.9177989231865038</v>
      </c>
      <c r="F32" s="10">
        <v>0.41316805901718517</v>
      </c>
      <c r="G32" s="11">
        <f t="shared" si="2"/>
        <v>8.1900000000000001E-2</v>
      </c>
      <c r="H32" s="11">
        <v>0.1767913471224162</v>
      </c>
      <c r="I32" s="10">
        <f t="shared" si="3"/>
        <v>5.7329999999999999E-2</v>
      </c>
      <c r="J32" s="11">
        <f t="shared" si="4"/>
        <v>8.2201076813496199E-2</v>
      </c>
      <c r="K32" s="10">
        <f t="shared" si="5"/>
        <v>0.15018371947631656</v>
      </c>
      <c r="L32" s="17">
        <f t="shared" si="0"/>
        <v>0.17273634142683236</v>
      </c>
    </row>
    <row r="33" spans="1:12">
      <c r="A33" s="32" t="s">
        <v>12</v>
      </c>
      <c r="B33" s="32">
        <v>58</v>
      </c>
      <c r="C33" s="33">
        <v>0.66684243415344058</v>
      </c>
      <c r="D33" s="10">
        <f t="shared" si="1"/>
        <v>0.10368376884312977</v>
      </c>
      <c r="E33" s="10">
        <v>0.96308248092294724</v>
      </c>
      <c r="F33" s="10">
        <v>0.40913389749556711</v>
      </c>
      <c r="G33" s="11">
        <f t="shared" si="2"/>
        <v>8.1900000000000001E-2</v>
      </c>
      <c r="H33" s="11">
        <v>0.11995259371093127</v>
      </c>
      <c r="I33" s="10">
        <f t="shared" si="3"/>
        <v>5.7329999999999999E-2</v>
      </c>
      <c r="J33" s="11">
        <f t="shared" si="4"/>
        <v>3.6917519077052763E-2</v>
      </c>
      <c r="K33" s="10">
        <f t="shared" si="5"/>
        <v>0.10197250269757023</v>
      </c>
      <c r="L33" s="17">
        <f t="shared" si="0"/>
        <v>0.12357980667203217</v>
      </c>
    </row>
    <row r="34" spans="1:12">
      <c r="A34" s="32" t="s">
        <v>13</v>
      </c>
      <c r="B34" s="32">
        <v>8</v>
      </c>
      <c r="C34" s="33">
        <v>1.2124034567248037</v>
      </c>
      <c r="D34" s="10">
        <f t="shared" si="1"/>
        <v>0.15676685633932341</v>
      </c>
      <c r="E34" s="10">
        <v>0.78660399798148339</v>
      </c>
      <c r="F34" s="10">
        <v>0.35834176975544052</v>
      </c>
      <c r="G34" s="11">
        <f t="shared" si="2"/>
        <v>8.1900000000000001E-2</v>
      </c>
      <c r="H34" s="11">
        <v>6.6355713498234742E-2</v>
      </c>
      <c r="I34" s="10">
        <f t="shared" si="3"/>
        <v>5.7329999999999999E-2</v>
      </c>
      <c r="J34" s="11">
        <f t="shared" si="4"/>
        <v>0.21339600201851661</v>
      </c>
      <c r="K34" s="10">
        <f t="shared" si="5"/>
        <v>0.1355474287432222</v>
      </c>
      <c r="L34" s="17">
        <f t="shared" si="0"/>
        <v>0.15781306460093236</v>
      </c>
    </row>
    <row r="35" spans="1:12">
      <c r="A35" s="32" t="s">
        <v>14</v>
      </c>
      <c r="B35" s="32">
        <v>128</v>
      </c>
      <c r="C35" s="33">
        <v>1.1237262229713583</v>
      </c>
      <c r="D35" s="10">
        <f t="shared" si="1"/>
        <v>0.14813856149511317</v>
      </c>
      <c r="E35" s="10">
        <v>0.88316620939091572</v>
      </c>
      <c r="F35" s="10">
        <v>0.36525126577742589</v>
      </c>
      <c r="G35" s="11">
        <f t="shared" si="2"/>
        <v>8.1900000000000001E-2</v>
      </c>
      <c r="H35" s="11">
        <v>0.2002887238776539</v>
      </c>
      <c r="I35" s="10">
        <f t="shared" si="3"/>
        <v>5.7329999999999999E-2</v>
      </c>
      <c r="J35" s="11">
        <f t="shared" si="4"/>
        <v>0.11683379060908428</v>
      </c>
      <c r="K35" s="10">
        <f t="shared" si="5"/>
        <v>0.13752905303588095</v>
      </c>
      <c r="L35" s="17">
        <f t="shared" si="0"/>
        <v>0.15983354427187857</v>
      </c>
    </row>
    <row r="36" spans="1:12">
      <c r="A36" s="32" t="s">
        <v>15</v>
      </c>
      <c r="B36" s="32">
        <v>10</v>
      </c>
      <c r="C36" s="33">
        <v>1.0269730418646388</v>
      </c>
      <c r="D36" s="10">
        <f t="shared" si="1"/>
        <v>0.13872447697342935</v>
      </c>
      <c r="E36" s="10">
        <v>0.97017197169857239</v>
      </c>
      <c r="F36" s="10">
        <v>0.26868530758417508</v>
      </c>
      <c r="G36" s="11">
        <f t="shared" si="2"/>
        <v>8.1900000000000001E-2</v>
      </c>
      <c r="H36" s="11">
        <v>0.26393364856707657</v>
      </c>
      <c r="I36" s="10">
        <f t="shared" si="3"/>
        <v>5.7329999999999999E-2</v>
      </c>
      <c r="J36" s="11">
        <f t="shared" si="4"/>
        <v>2.9828028301427612E-2</v>
      </c>
      <c r="K36" s="10">
        <f t="shared" si="5"/>
        <v>0.13629664021068602</v>
      </c>
      <c r="L36" s="17">
        <f t="shared" si="0"/>
        <v>0.15857696648932684</v>
      </c>
    </row>
    <row r="37" spans="1:12">
      <c r="A37" s="32" t="s">
        <v>16</v>
      </c>
      <c r="B37" s="32">
        <v>167</v>
      </c>
      <c r="C37" s="33">
        <v>0.95225847537478592</v>
      </c>
      <c r="D37" s="10">
        <f t="shared" si="1"/>
        <v>0.13145474965396667</v>
      </c>
      <c r="E37" s="10">
        <v>0.906541819070661</v>
      </c>
      <c r="F37" s="10">
        <v>0.34693172890328877</v>
      </c>
      <c r="G37" s="11">
        <f t="shared" si="2"/>
        <v>8.1900000000000001E-2</v>
      </c>
      <c r="H37" s="11">
        <v>0.21169852924578414</v>
      </c>
      <c r="I37" s="10">
        <f t="shared" si="3"/>
        <v>5.7329999999999999E-2</v>
      </c>
      <c r="J37" s="11">
        <f t="shared" si="4"/>
        <v>9.3458180929338996E-2</v>
      </c>
      <c r="K37" s="10">
        <f t="shared" si="5"/>
        <v>0.12452718538946429</v>
      </c>
      <c r="L37" s="17">
        <f t="shared" si="0"/>
        <v>0.1465767380441596</v>
      </c>
    </row>
    <row r="38" spans="1:12">
      <c r="A38" s="32" t="s">
        <v>17</v>
      </c>
      <c r="B38" s="32">
        <v>2</v>
      </c>
      <c r="C38" s="33">
        <v>1.2835435415789698</v>
      </c>
      <c r="D38" s="10">
        <f t="shared" si="1"/>
        <v>0.16368878659563374</v>
      </c>
      <c r="E38" s="10">
        <v>0.97296566779336868</v>
      </c>
      <c r="F38" s="10">
        <v>0.31758402529766194</v>
      </c>
      <c r="G38" s="11">
        <f t="shared" si="2"/>
        <v>8.1900000000000001E-2</v>
      </c>
      <c r="H38" s="11">
        <v>0.31755582321822573</v>
      </c>
      <c r="I38" s="10">
        <f t="shared" si="3"/>
        <v>5.7329999999999999E-2</v>
      </c>
      <c r="J38" s="11">
        <f t="shared" si="4"/>
        <v>2.7034332206631317E-2</v>
      </c>
      <c r="K38" s="10">
        <f t="shared" si="5"/>
        <v>0.16081344782571316</v>
      </c>
      <c r="L38" s="17">
        <f t="shared" si="0"/>
        <v>0.18357449582229557</v>
      </c>
    </row>
    <row r="39" spans="1:12">
      <c r="A39" s="32" t="s">
        <v>18</v>
      </c>
      <c r="B39" s="32">
        <v>132</v>
      </c>
      <c r="C39" s="33">
        <v>0.82714350155005478</v>
      </c>
      <c r="D39" s="10">
        <f t="shared" si="1"/>
        <v>0.11928106270082033</v>
      </c>
      <c r="E39" s="10">
        <v>0.97436484370170584</v>
      </c>
      <c r="F39" s="10">
        <v>0.42664798488122219</v>
      </c>
      <c r="G39" s="11">
        <f t="shared" si="2"/>
        <v>8.1900000000000001E-2</v>
      </c>
      <c r="H39" s="11">
        <v>0.16058212499599139</v>
      </c>
      <c r="I39" s="10">
        <f t="shared" si="3"/>
        <v>5.7329999999999999E-2</v>
      </c>
      <c r="J39" s="11">
        <f t="shared" si="4"/>
        <v>2.5635156298294159E-2</v>
      </c>
      <c r="K39" s="10">
        <f t="shared" si="5"/>
        <v>0.11769293752563936</v>
      </c>
      <c r="L39" s="17">
        <f t="shared" si="0"/>
        <v>0.13960848532025949</v>
      </c>
    </row>
    <row r="40" spans="1:12">
      <c r="A40" s="32" t="s">
        <v>19</v>
      </c>
      <c r="B40" s="32">
        <v>6</v>
      </c>
      <c r="C40" s="33">
        <v>0.40701913549692065</v>
      </c>
      <c r="D40" s="10">
        <f t="shared" si="1"/>
        <v>7.8402961883850375E-2</v>
      </c>
      <c r="E40" s="10">
        <v>0.91574535248177846</v>
      </c>
      <c r="F40" s="10">
        <v>0.43938205344394859</v>
      </c>
      <c r="G40" s="11">
        <f t="shared" si="2"/>
        <v>8.1900000000000001E-2</v>
      </c>
      <c r="H40" s="11">
        <v>0.18269506918130254</v>
      </c>
      <c r="I40" s="10">
        <f t="shared" si="3"/>
        <v>5.7329999999999999E-2</v>
      </c>
      <c r="J40" s="11">
        <f t="shared" si="4"/>
        <v>8.4254647518221537E-2</v>
      </c>
      <c r="K40" s="10">
        <f t="shared" si="5"/>
        <v>7.6627466908161634E-2</v>
      </c>
      <c r="L40" s="17">
        <f t="shared" si="0"/>
        <v>9.7737809396556852E-2</v>
      </c>
    </row>
    <row r="41" spans="1:12">
      <c r="A41" s="32" t="s">
        <v>20</v>
      </c>
      <c r="B41" s="32">
        <v>92</v>
      </c>
      <c r="C41" s="33">
        <v>1.1671083153965978</v>
      </c>
      <c r="D41" s="10">
        <f t="shared" si="1"/>
        <v>0.15235963908808897</v>
      </c>
      <c r="E41" s="10">
        <v>0.81982669566419619</v>
      </c>
      <c r="F41" s="10">
        <v>0.32928370385193195</v>
      </c>
      <c r="G41" s="11">
        <f t="shared" si="2"/>
        <v>8.1900000000000001E-2</v>
      </c>
      <c r="H41" s="11">
        <v>0.16816775396741457</v>
      </c>
      <c r="I41" s="10">
        <f t="shared" si="3"/>
        <v>5.7329999999999999E-2</v>
      </c>
      <c r="J41" s="11">
        <f t="shared" si="4"/>
        <v>0.18017330433580381</v>
      </c>
      <c r="K41" s="10">
        <f t="shared" si="5"/>
        <v>0.13523783500374911</v>
      </c>
      <c r="L41" s="17">
        <f t="shared" si="0"/>
        <v>0.15749740039597948</v>
      </c>
    </row>
    <row r="42" spans="1:12">
      <c r="A42" s="32" t="s">
        <v>21</v>
      </c>
      <c r="B42" s="32">
        <v>13</v>
      </c>
      <c r="C42" s="33">
        <v>1.0059939513764919</v>
      </c>
      <c r="D42" s="10">
        <f t="shared" si="1"/>
        <v>0.13668321146893267</v>
      </c>
      <c r="E42" s="10">
        <v>0.84337564916695251</v>
      </c>
      <c r="F42" s="10">
        <v>0.27080560511638718</v>
      </c>
      <c r="G42" s="11">
        <f t="shared" si="2"/>
        <v>8.1900000000000001E-2</v>
      </c>
      <c r="H42" s="11">
        <v>0.16430046431988624</v>
      </c>
      <c r="I42" s="10">
        <f t="shared" si="3"/>
        <v>5.7329999999999999E-2</v>
      </c>
      <c r="J42" s="11">
        <f t="shared" si="4"/>
        <v>0.15662435083304749</v>
      </c>
      <c r="K42" s="10">
        <f t="shared" si="5"/>
        <v>0.12425456623609356</v>
      </c>
      <c r="L42" s="17">
        <f t="shared" si="0"/>
        <v>0.14629877341719344</v>
      </c>
    </row>
    <row r="43" spans="1:12">
      <c r="A43" s="32" t="s">
        <v>22</v>
      </c>
      <c r="B43" s="32">
        <v>8</v>
      </c>
      <c r="C43" s="33">
        <v>1.0684193853908208</v>
      </c>
      <c r="D43" s="10">
        <f t="shared" si="1"/>
        <v>0.14275720619852686</v>
      </c>
      <c r="E43" s="10">
        <v>0.84501527027078793</v>
      </c>
      <c r="F43" s="10">
        <v>0.42718781322633353</v>
      </c>
      <c r="G43" s="11">
        <f t="shared" si="2"/>
        <v>8.1900000000000001E-2</v>
      </c>
      <c r="H43" s="11">
        <v>0.10183643064026887</v>
      </c>
      <c r="I43" s="10">
        <f t="shared" si="3"/>
        <v>5.7329999999999999E-2</v>
      </c>
      <c r="J43" s="11">
        <f t="shared" si="4"/>
        <v>0.15498472972921207</v>
      </c>
      <c r="K43" s="10">
        <f t="shared" si="5"/>
        <v>0.12951729373432649</v>
      </c>
      <c r="L43" s="17">
        <f t="shared" si="0"/>
        <v>0.15166469165068586</v>
      </c>
    </row>
    <row r="44" spans="1:12">
      <c r="A44" s="32" t="s">
        <v>23</v>
      </c>
      <c r="B44" s="32">
        <v>156</v>
      </c>
      <c r="C44" s="33">
        <v>1.0454412378101161</v>
      </c>
      <c r="D44" s="10">
        <f t="shared" si="1"/>
        <v>0.14052143243892429</v>
      </c>
      <c r="E44" s="10">
        <v>0.94172025186775044</v>
      </c>
      <c r="F44" s="10">
        <v>0.34178147332006842</v>
      </c>
      <c r="G44" s="11">
        <f t="shared" si="2"/>
        <v>8.1900000000000001E-2</v>
      </c>
      <c r="H44" s="11">
        <v>0.21114617162972765</v>
      </c>
      <c r="I44" s="10">
        <f t="shared" si="3"/>
        <v>5.7329999999999999E-2</v>
      </c>
      <c r="J44" s="11">
        <f t="shared" si="4"/>
        <v>5.8279748132249565E-2</v>
      </c>
      <c r="K44" s="10">
        <f t="shared" si="5"/>
        <v>0.13567305670962271</v>
      </c>
      <c r="L44" s="17">
        <f t="shared" si="0"/>
        <v>0.15794115586079172</v>
      </c>
    </row>
    <row r="45" spans="1:12">
      <c r="A45" s="32" t="s">
        <v>24</v>
      </c>
      <c r="B45" s="32">
        <v>26</v>
      </c>
      <c r="C45" s="33">
        <v>0.79471096342564318</v>
      </c>
      <c r="D45" s="10">
        <f t="shared" si="1"/>
        <v>0.11612537674131508</v>
      </c>
      <c r="E45" s="10">
        <v>0.89957388591589127</v>
      </c>
      <c r="F45" s="10">
        <v>0.43199553636769011</v>
      </c>
      <c r="G45" s="11">
        <f t="shared" si="2"/>
        <v>8.1900000000000001E-2</v>
      </c>
      <c r="H45" s="11">
        <v>0.11700785564428706</v>
      </c>
      <c r="I45" s="10">
        <f t="shared" si="3"/>
        <v>5.7329999999999999E-2</v>
      </c>
      <c r="J45" s="11">
        <f t="shared" si="4"/>
        <v>0.10042611408410873</v>
      </c>
      <c r="K45" s="10">
        <f t="shared" si="5"/>
        <v>0.11022078552907362</v>
      </c>
      <c r="L45" s="17">
        <f t="shared" si="0"/>
        <v>0.13198982053944741</v>
      </c>
    </row>
    <row r="46" spans="1:12">
      <c r="A46" s="32" t="s">
        <v>25</v>
      </c>
      <c r="B46" s="32">
        <v>102</v>
      </c>
      <c r="C46" s="33">
        <v>1.0706218783250228</v>
      </c>
      <c r="D46" s="10">
        <f t="shared" si="1"/>
        <v>0.14297150876102471</v>
      </c>
      <c r="E46" s="10">
        <v>0.93463601977866051</v>
      </c>
      <c r="F46" s="10">
        <v>0.3946838661631269</v>
      </c>
      <c r="G46" s="11">
        <f t="shared" si="2"/>
        <v>8.1900000000000001E-2</v>
      </c>
      <c r="H46" s="11">
        <v>0.15690424790441165</v>
      </c>
      <c r="I46" s="10">
        <f t="shared" si="3"/>
        <v>5.7329999999999999E-2</v>
      </c>
      <c r="J46" s="11">
        <f t="shared" si="4"/>
        <v>6.536398022133949E-2</v>
      </c>
      <c r="K46" s="10">
        <f t="shared" si="5"/>
        <v>0.13737363887624343</v>
      </c>
      <c r="L46" s="17">
        <f t="shared" si="0"/>
        <v>0.15967508277577758</v>
      </c>
    </row>
    <row r="47" spans="1:12">
      <c r="A47" s="32" t="s">
        <v>26</v>
      </c>
      <c r="B47" s="32">
        <v>8</v>
      </c>
      <c r="C47" s="33">
        <v>1.0800356439129652</v>
      </c>
      <c r="D47" s="10">
        <f t="shared" si="1"/>
        <v>0.14388746815273151</v>
      </c>
      <c r="E47" s="10">
        <v>0.96771923471967969</v>
      </c>
      <c r="F47" s="10">
        <v>0.40280760451036768</v>
      </c>
      <c r="G47" s="11">
        <f t="shared" si="2"/>
        <v>8.1900000000000001E-2</v>
      </c>
      <c r="H47" s="11">
        <v>0.17061304766450891</v>
      </c>
      <c r="I47" s="10">
        <f t="shared" si="3"/>
        <v>5.7329999999999999E-2</v>
      </c>
      <c r="J47" s="11">
        <f t="shared" si="4"/>
        <v>3.2280765280320312E-2</v>
      </c>
      <c r="K47" s="10">
        <f t="shared" si="5"/>
        <v>0.14109332684003439</v>
      </c>
      <c r="L47" s="17">
        <f t="shared" si="0"/>
        <v>0.16346770579768188</v>
      </c>
    </row>
    <row r="48" spans="1:12">
      <c r="A48" s="32" t="s">
        <v>27</v>
      </c>
      <c r="B48" s="32">
        <v>27</v>
      </c>
      <c r="C48" s="33">
        <v>0.48463033604101791</v>
      </c>
      <c r="D48" s="10">
        <f t="shared" si="1"/>
        <v>8.5954531696791042E-2</v>
      </c>
      <c r="E48" s="10">
        <v>0.96741422981214487</v>
      </c>
      <c r="F48" s="10">
        <v>0.38176773339282422</v>
      </c>
      <c r="G48" s="11">
        <f t="shared" si="2"/>
        <v>8.1900000000000001E-2</v>
      </c>
      <c r="H48" s="11">
        <v>0.1497278189972833</v>
      </c>
      <c r="I48" s="10">
        <f t="shared" si="3"/>
        <v>5.7329999999999999E-2</v>
      </c>
      <c r="J48" s="11">
        <f t="shared" si="4"/>
        <v>3.2585770187855134E-2</v>
      </c>
      <c r="K48" s="10">
        <f t="shared" si="5"/>
        <v>8.5021779285184437E-2</v>
      </c>
      <c r="L48" s="17">
        <f t="shared" si="0"/>
        <v>0.10629671613391345</v>
      </c>
    </row>
    <row r="49" spans="1:12">
      <c r="A49" s="32" t="s">
        <v>28</v>
      </c>
      <c r="B49" s="32">
        <v>144</v>
      </c>
      <c r="C49" s="33">
        <v>1.2624589749124266</v>
      </c>
      <c r="D49" s="10">
        <f t="shared" si="1"/>
        <v>0.16163725825897912</v>
      </c>
      <c r="E49" s="10">
        <v>0.63628501607424037</v>
      </c>
      <c r="F49" s="10">
        <v>0.3911806267354655</v>
      </c>
      <c r="G49" s="11">
        <f t="shared" si="2"/>
        <v>8.1900000000000001E-2</v>
      </c>
      <c r="H49" s="11">
        <v>0.1517856134250149</v>
      </c>
      <c r="I49" s="10">
        <f t="shared" si="3"/>
        <v>5.7329999999999999E-2</v>
      </c>
      <c r="J49" s="11">
        <f t="shared" si="4"/>
        <v>0.36371498392575963</v>
      </c>
      <c r="K49" s="10">
        <f t="shared" si="5"/>
        <v>0.12369914549797448</v>
      </c>
      <c r="L49" s="17">
        <f t="shared" si="0"/>
        <v>0.14573246207636603</v>
      </c>
    </row>
    <row r="50" spans="1:12">
      <c r="A50" s="32" t="s">
        <v>29</v>
      </c>
      <c r="B50" s="32">
        <v>60</v>
      </c>
      <c r="C50" s="33">
        <v>0.74521276660019509</v>
      </c>
      <c r="D50" s="10">
        <f t="shared" si="1"/>
        <v>0.11130920219019898</v>
      </c>
      <c r="E50" s="10">
        <v>0.68174667089270113</v>
      </c>
      <c r="F50" s="10">
        <v>0.42936803317495115</v>
      </c>
      <c r="G50" s="11">
        <f t="shared" si="2"/>
        <v>8.1900000000000001E-2</v>
      </c>
      <c r="H50" s="11">
        <v>9.015093245291915E-2</v>
      </c>
      <c r="I50" s="10">
        <f t="shared" si="3"/>
        <v>5.7329999999999999E-2</v>
      </c>
      <c r="J50" s="11">
        <f t="shared" si="4"/>
        <v>0.31825332910729887</v>
      </c>
      <c r="K50" s="10">
        <f t="shared" si="5"/>
        <v>9.4130141390612154E-2</v>
      </c>
      <c r="L50" s="17">
        <f t="shared" si="0"/>
        <v>0.11558367357474175</v>
      </c>
    </row>
    <row r="51" spans="1:12">
      <c r="A51" s="32" t="s">
        <v>30</v>
      </c>
      <c r="B51" s="32">
        <v>10</v>
      </c>
      <c r="C51" s="33">
        <v>1.1657349973148599</v>
      </c>
      <c r="D51" s="10">
        <f t="shared" si="1"/>
        <v>0.15222601523873586</v>
      </c>
      <c r="E51" s="10">
        <v>0.94955055192808835</v>
      </c>
      <c r="F51" s="10">
        <v>0.36792259901983265</v>
      </c>
      <c r="G51" s="11">
        <f t="shared" si="2"/>
        <v>8.1900000000000001E-2</v>
      </c>
      <c r="H51" s="11">
        <v>0.18504251670811236</v>
      </c>
      <c r="I51" s="10">
        <f t="shared" si="3"/>
        <v>5.7329999999999999E-2</v>
      </c>
      <c r="J51" s="11">
        <f t="shared" si="4"/>
        <v>5.0449448071911651E-2</v>
      </c>
      <c r="K51" s="10">
        <f t="shared" si="5"/>
        <v>0.14743856364571792</v>
      </c>
      <c r="L51" s="17">
        <f t="shared" si="0"/>
        <v>0.16993735901132001</v>
      </c>
    </row>
    <row r="52" spans="1:12">
      <c r="A52" s="32" t="s">
        <v>31</v>
      </c>
      <c r="B52" s="32">
        <v>57</v>
      </c>
      <c r="C52" s="33">
        <v>0.61842838596369942</v>
      </c>
      <c r="D52" s="10">
        <f t="shared" si="1"/>
        <v>9.8973081954267961E-2</v>
      </c>
      <c r="E52" s="10">
        <v>0.84388417702426066</v>
      </c>
      <c r="F52" s="10">
        <v>0.38909929089433015</v>
      </c>
      <c r="G52" s="11">
        <f t="shared" si="2"/>
        <v>8.1900000000000001E-2</v>
      </c>
      <c r="H52" s="11">
        <v>0.16371576695518958</v>
      </c>
      <c r="I52" s="10">
        <f t="shared" si="3"/>
        <v>5.7329999999999999E-2</v>
      </c>
      <c r="J52" s="11">
        <f t="shared" si="4"/>
        <v>0.15611582297573934</v>
      </c>
      <c r="K52" s="10">
        <f t="shared" si="5"/>
        <v>9.2471937943731264E-2</v>
      </c>
      <c r="L52" s="17">
        <f t="shared" ref="L52:L83" si="6">(1+K52)*((1+$C$16)/(1+$C$17))-1</f>
        <v>0.1138929563347848</v>
      </c>
    </row>
    <row r="53" spans="1:12">
      <c r="A53" s="32" t="s">
        <v>32</v>
      </c>
      <c r="B53" s="32">
        <v>254</v>
      </c>
      <c r="C53" s="33">
        <v>0.78720440205896303</v>
      </c>
      <c r="D53" s="10">
        <f t="shared" si="1"/>
        <v>0.11539498832033711</v>
      </c>
      <c r="E53" s="10">
        <v>0.34867957123380844</v>
      </c>
      <c r="F53" s="10">
        <v>0.41305311094947039</v>
      </c>
      <c r="G53" s="11">
        <f t="shared" si="2"/>
        <v>8.1900000000000001E-2</v>
      </c>
      <c r="H53" s="11">
        <v>0.15799428801291129</v>
      </c>
      <c r="I53" s="10">
        <f t="shared" si="3"/>
        <v>5.7329999999999999E-2</v>
      </c>
      <c r="J53" s="11">
        <f t="shared" si="4"/>
        <v>0.65132042876619156</v>
      </c>
      <c r="K53" s="10">
        <f t="shared" si="5"/>
        <v>7.7576075231231237E-2</v>
      </c>
      <c r="L53" s="17">
        <f t="shared" si="6"/>
        <v>9.8705017882823931E-2</v>
      </c>
    </row>
    <row r="54" spans="1:12">
      <c r="A54" s="32" t="s">
        <v>33</v>
      </c>
      <c r="B54" s="32">
        <v>185</v>
      </c>
      <c r="C54" s="33">
        <v>0.89747492245856908</v>
      </c>
      <c r="D54" s="10">
        <f t="shared" si="1"/>
        <v>0.12612430995521878</v>
      </c>
      <c r="E54" s="10">
        <v>0.92815086901456334</v>
      </c>
      <c r="F54" s="10">
        <v>0.38302214073048368</v>
      </c>
      <c r="G54" s="11">
        <f t="shared" si="2"/>
        <v>8.1900000000000001E-2</v>
      </c>
      <c r="H54" s="11">
        <v>0.1638922967087505</v>
      </c>
      <c r="I54" s="10">
        <f t="shared" si="3"/>
        <v>5.7329999999999999E-2</v>
      </c>
      <c r="J54" s="11">
        <f t="shared" si="4"/>
        <v>7.184913098543666E-2</v>
      </c>
      <c r="K54" s="10">
        <f t="shared" si="5"/>
        <v>0.12118149856819355</v>
      </c>
      <c r="L54" s="17">
        <f t="shared" si="6"/>
        <v>0.14316544952051102</v>
      </c>
    </row>
    <row r="55" spans="1:12">
      <c r="A55" s="32" t="s">
        <v>34</v>
      </c>
      <c r="B55" s="32">
        <v>32</v>
      </c>
      <c r="C55" s="33">
        <v>0.55896035788391696</v>
      </c>
      <c r="D55" s="10">
        <f t="shared" si="1"/>
        <v>9.3186842822105126E-2</v>
      </c>
      <c r="E55" s="10">
        <v>0.85337708122447553</v>
      </c>
      <c r="F55" s="10">
        <v>0.44948011684264683</v>
      </c>
      <c r="G55" s="11">
        <f t="shared" si="2"/>
        <v>8.1900000000000001E-2</v>
      </c>
      <c r="H55" s="11">
        <v>0.13992018568466477</v>
      </c>
      <c r="I55" s="10">
        <f t="shared" si="3"/>
        <v>5.7329999999999999E-2</v>
      </c>
      <c r="J55" s="11">
        <f t="shared" si="4"/>
        <v>0.14662291877552447</v>
      </c>
      <c r="K55" s="10">
        <f t="shared" si="5"/>
        <v>8.7929407869452858E-2</v>
      </c>
      <c r="L55" s="17">
        <f t="shared" si="6"/>
        <v>0.10926135704336359</v>
      </c>
    </row>
    <row r="56" spans="1:12">
      <c r="A56" s="32" t="s">
        <v>35</v>
      </c>
      <c r="B56" s="32">
        <v>38</v>
      </c>
      <c r="C56" s="33">
        <v>0.71199155670631664</v>
      </c>
      <c r="D56" s="10">
        <f t="shared" si="1"/>
        <v>0.10807677846752461</v>
      </c>
      <c r="E56" s="10">
        <v>0.95635961781278289</v>
      </c>
      <c r="F56" s="10">
        <v>0.31404005742155183</v>
      </c>
      <c r="G56" s="11">
        <f t="shared" si="2"/>
        <v>8.1900000000000001E-2</v>
      </c>
      <c r="H56" s="11">
        <v>0.19908059002667597</v>
      </c>
      <c r="I56" s="10">
        <f t="shared" si="3"/>
        <v>5.7329999999999999E-2</v>
      </c>
      <c r="J56" s="11">
        <f t="shared" si="4"/>
        <v>4.3640382187217108E-2</v>
      </c>
      <c r="K56" s="10">
        <f t="shared" si="5"/>
        <v>0.1058621696604318</v>
      </c>
      <c r="L56" s="17">
        <f t="shared" si="6"/>
        <v>0.12754574161455778</v>
      </c>
    </row>
    <row r="57" spans="1:12">
      <c r="A57" s="32" t="s">
        <v>36</v>
      </c>
      <c r="B57" s="32">
        <v>18</v>
      </c>
      <c r="C57" s="33">
        <v>1.4305277932448301</v>
      </c>
      <c r="D57" s="10">
        <f t="shared" si="1"/>
        <v>0.17799035428272197</v>
      </c>
      <c r="E57" s="10">
        <v>0.7768646377520565</v>
      </c>
      <c r="F57" s="10">
        <v>0.50433818640971695</v>
      </c>
      <c r="G57" s="11">
        <f t="shared" si="2"/>
        <v>8.5699999999999998E-2</v>
      </c>
      <c r="H57" s="11">
        <v>0.11695534708730983</v>
      </c>
      <c r="I57" s="10">
        <f t="shared" si="3"/>
        <v>5.9989999999999995E-2</v>
      </c>
      <c r="J57" s="11">
        <f t="shared" si="4"/>
        <v>0.2231353622479435</v>
      </c>
      <c r="K57" s="10">
        <f t="shared" si="5"/>
        <v>0.15166030248446113</v>
      </c>
      <c r="L57" s="17">
        <f t="shared" si="6"/>
        <v>0.17424187704297989</v>
      </c>
    </row>
    <row r="58" spans="1:12">
      <c r="A58" s="32" t="s">
        <v>37</v>
      </c>
      <c r="B58" s="32">
        <v>13</v>
      </c>
      <c r="C58" s="33">
        <v>0.75314789969226414</v>
      </c>
      <c r="D58" s="10">
        <f t="shared" si="1"/>
        <v>0.1120812906400573</v>
      </c>
      <c r="E58" s="10">
        <v>0.97511449302638797</v>
      </c>
      <c r="F58" s="10">
        <v>0.39957605757773274</v>
      </c>
      <c r="G58" s="11">
        <f t="shared" si="2"/>
        <v>8.1900000000000001E-2</v>
      </c>
      <c r="H58" s="11">
        <v>0.17585217236228667</v>
      </c>
      <c r="I58" s="10">
        <f t="shared" si="3"/>
        <v>5.7329999999999999E-2</v>
      </c>
      <c r="J58" s="11">
        <f t="shared" si="4"/>
        <v>2.4885506973612026E-2</v>
      </c>
      <c r="K58" s="10">
        <f t="shared" si="5"/>
        <v>0.11071877701501989</v>
      </c>
      <c r="L58" s="17">
        <f t="shared" si="6"/>
        <v>0.13249757656433392</v>
      </c>
    </row>
    <row r="59" spans="1:12">
      <c r="A59" s="32" t="s">
        <v>38</v>
      </c>
      <c r="B59" s="32">
        <v>30</v>
      </c>
      <c r="C59" s="33">
        <v>0.53971707864653584</v>
      </c>
      <c r="D59" s="10">
        <f t="shared" si="1"/>
        <v>9.1314471752307946E-2</v>
      </c>
      <c r="E59" s="10">
        <v>0.9638130237517154</v>
      </c>
      <c r="F59" s="10">
        <v>0.38790649101900959</v>
      </c>
      <c r="G59" s="11">
        <f t="shared" si="2"/>
        <v>8.1900000000000001E-2</v>
      </c>
      <c r="H59" s="11">
        <v>0.16628546800860994</v>
      </c>
      <c r="I59" s="10">
        <f t="shared" si="3"/>
        <v>5.7329999999999999E-2</v>
      </c>
      <c r="J59" s="11">
        <f t="shared" si="4"/>
        <v>3.6186976248284597E-2</v>
      </c>
      <c r="K59" s="10">
        <f t="shared" si="5"/>
        <v>9.0084676480196677E-2</v>
      </c>
      <c r="L59" s="17">
        <f t="shared" si="6"/>
        <v>0.1114588858229455</v>
      </c>
    </row>
    <row r="60" spans="1:12">
      <c r="A60" s="32" t="s">
        <v>39</v>
      </c>
      <c r="B60" s="32">
        <v>14</v>
      </c>
      <c r="C60" s="33">
        <v>1.4686421203333793</v>
      </c>
      <c r="D60" s="10">
        <f t="shared" si="1"/>
        <v>0.18169887830843781</v>
      </c>
      <c r="E60" s="10">
        <v>0.96737891650717678</v>
      </c>
      <c r="F60" s="10">
        <v>0.33611941617005903</v>
      </c>
      <c r="G60" s="11">
        <f t="shared" si="2"/>
        <v>8.1900000000000001E-2</v>
      </c>
      <c r="H60" s="11">
        <v>0.17296127398348779</v>
      </c>
      <c r="I60" s="10">
        <f t="shared" si="3"/>
        <v>5.7329999999999999E-2</v>
      </c>
      <c r="J60" s="11">
        <f t="shared" si="4"/>
        <v>3.2621083492823222E-2</v>
      </c>
      <c r="K60" s="10">
        <f t="shared" si="5"/>
        <v>0.17764183074522949</v>
      </c>
      <c r="L60" s="17">
        <f t="shared" si="6"/>
        <v>0.20073284703435146</v>
      </c>
    </row>
    <row r="61" spans="1:12">
      <c r="A61" s="32" t="s">
        <v>113</v>
      </c>
      <c r="B61" s="32">
        <v>1</v>
      </c>
      <c r="C61" s="33">
        <v>-1.0664378325568731</v>
      </c>
      <c r="D61" s="10">
        <f t="shared" si="1"/>
        <v>-6.4964401107783745E-2</v>
      </c>
      <c r="E61" s="10">
        <v>0.97127371273712737</v>
      </c>
      <c r="F61" s="10" t="e">
        <v>#DIV/0!</v>
      </c>
      <c r="G61" s="11" t="e">
        <f t="shared" si="2"/>
        <v>#DIV/0!</v>
      </c>
      <c r="H61" s="11">
        <v>0.33333333333333337</v>
      </c>
      <c r="I61" s="10" t="e">
        <f t="shared" si="3"/>
        <v>#DIV/0!</v>
      </c>
      <c r="J61" s="11">
        <f t="shared" si="4"/>
        <v>2.872628726287263E-2</v>
      </c>
      <c r="K61" s="10" t="e">
        <f t="shared" si="5"/>
        <v>#DIV/0!</v>
      </c>
      <c r="L61" s="17" t="e">
        <f t="shared" si="6"/>
        <v>#DIV/0!</v>
      </c>
    </row>
    <row r="62" spans="1:12">
      <c r="A62" s="32" t="s">
        <v>40</v>
      </c>
      <c r="B62" s="32">
        <v>24</v>
      </c>
      <c r="C62" s="33">
        <v>0.81819677630907939</v>
      </c>
      <c r="D62" s="10">
        <f t="shared" si="1"/>
        <v>0.11841054633487343</v>
      </c>
      <c r="E62" s="10">
        <v>0.94382728517060188</v>
      </c>
      <c r="F62" s="10">
        <v>0.2910023965438242</v>
      </c>
      <c r="G62" s="11">
        <f t="shared" si="2"/>
        <v>8.1900000000000001E-2</v>
      </c>
      <c r="H62" s="11">
        <v>0.18233930190764699</v>
      </c>
      <c r="I62" s="10">
        <f t="shared" si="3"/>
        <v>5.7329999999999999E-2</v>
      </c>
      <c r="J62" s="11">
        <f t="shared" si="4"/>
        <v>5.6172714829398118E-2</v>
      </c>
      <c r="K62" s="10">
        <f t="shared" si="5"/>
        <v>0.11497948622398074</v>
      </c>
      <c r="L62" s="17">
        <f t="shared" si="6"/>
        <v>0.13684182909111753</v>
      </c>
    </row>
    <row r="63" spans="1:12">
      <c r="A63" s="32" t="s">
        <v>41</v>
      </c>
      <c r="B63" s="32">
        <v>57</v>
      </c>
      <c r="C63" s="33">
        <v>0.95273903647852454</v>
      </c>
      <c r="D63" s="10">
        <f t="shared" si="1"/>
        <v>0.13150150824936044</v>
      </c>
      <c r="E63" s="10">
        <v>0.8827545375791428</v>
      </c>
      <c r="F63" s="10">
        <v>0.36928703138142061</v>
      </c>
      <c r="G63" s="11">
        <f t="shared" si="2"/>
        <v>8.1900000000000001E-2</v>
      </c>
      <c r="H63" s="11">
        <v>0.14277104845290695</v>
      </c>
      <c r="I63" s="10">
        <f t="shared" si="3"/>
        <v>5.7329999999999999E-2</v>
      </c>
      <c r="J63" s="11">
        <f t="shared" si="4"/>
        <v>0.1172454624208572</v>
      </c>
      <c r="K63" s="10">
        <f t="shared" si="5"/>
        <v>0.12280523546621175</v>
      </c>
      <c r="L63" s="17">
        <f t="shared" si="6"/>
        <v>0.14482102439692168</v>
      </c>
    </row>
    <row r="64" spans="1:12">
      <c r="A64" s="32" t="s">
        <v>42</v>
      </c>
      <c r="B64" s="32">
        <v>36</v>
      </c>
      <c r="C64" s="33">
        <v>0.74807469021591899</v>
      </c>
      <c r="D64" s="10">
        <f t="shared" si="1"/>
        <v>0.11158766735800892</v>
      </c>
      <c r="E64" s="10">
        <v>0.9950624584664135</v>
      </c>
      <c r="F64" s="10">
        <v>0.34821515783398627</v>
      </c>
      <c r="G64" s="11">
        <f t="shared" si="2"/>
        <v>8.1900000000000001E-2</v>
      </c>
      <c r="H64" s="11">
        <v>0.13293679592270216</v>
      </c>
      <c r="I64" s="10">
        <f t="shared" si="3"/>
        <v>5.7329999999999999E-2</v>
      </c>
      <c r="J64" s="11">
        <f t="shared" si="4"/>
        <v>4.9375415335864981E-3</v>
      </c>
      <c r="K64" s="10">
        <f t="shared" si="5"/>
        <v>0.11131976787191322</v>
      </c>
      <c r="L64" s="17">
        <f t="shared" si="6"/>
        <v>0.13311035155567597</v>
      </c>
    </row>
    <row r="65" spans="1:12">
      <c r="A65" s="32" t="s">
        <v>43</v>
      </c>
      <c r="B65" s="32">
        <v>24</v>
      </c>
      <c r="C65" s="33">
        <v>1.2103870978542177</v>
      </c>
      <c r="D65" s="10">
        <f t="shared" si="1"/>
        <v>0.15657066462121538</v>
      </c>
      <c r="E65" s="10">
        <v>0.92794340785794849</v>
      </c>
      <c r="F65" s="10">
        <v>0.39840426839799425</v>
      </c>
      <c r="G65" s="11">
        <f t="shared" si="2"/>
        <v>8.1900000000000001E-2</v>
      </c>
      <c r="H65" s="11">
        <v>0.22060569834737623</v>
      </c>
      <c r="I65" s="10">
        <f t="shared" si="3"/>
        <v>5.7329999999999999E-2</v>
      </c>
      <c r="J65" s="11">
        <f t="shared" si="4"/>
        <v>7.2056592142051512E-2</v>
      </c>
      <c r="K65" s="10">
        <f t="shared" si="5"/>
        <v>0.14941972052669833</v>
      </c>
      <c r="L65" s="17">
        <f t="shared" si="6"/>
        <v>0.17195736210565316</v>
      </c>
    </row>
    <row r="66" spans="1:12">
      <c r="A66" s="32" t="s">
        <v>44</v>
      </c>
      <c r="B66" s="32">
        <v>2</v>
      </c>
      <c r="C66" s="33">
        <v>1.9957335040810493</v>
      </c>
      <c r="D66" s="10">
        <f t="shared" si="1"/>
        <v>0.23298486994708609</v>
      </c>
      <c r="E66" s="10">
        <v>0.42741606512601316</v>
      </c>
      <c r="F66" s="10">
        <v>0.43250742291643407</v>
      </c>
      <c r="G66" s="11">
        <f t="shared" si="2"/>
        <v>8.1900000000000001E-2</v>
      </c>
      <c r="H66" s="11">
        <v>0</v>
      </c>
      <c r="I66" s="10">
        <f t="shared" si="3"/>
        <v>5.7329999999999999E-2</v>
      </c>
      <c r="J66" s="11">
        <f t="shared" si="4"/>
        <v>0.57258393487398684</v>
      </c>
      <c r="K66" s="10">
        <f t="shared" si="5"/>
        <v>0.13240771333300511</v>
      </c>
      <c r="L66" s="17">
        <f t="shared" si="6"/>
        <v>0.15461178614345594</v>
      </c>
    </row>
    <row r="67" spans="1:12">
      <c r="A67" s="32" t="s">
        <v>45</v>
      </c>
      <c r="B67" s="32">
        <v>7</v>
      </c>
      <c r="C67" s="33">
        <v>1.2990179689213628</v>
      </c>
      <c r="D67" s="10">
        <f t="shared" si="1"/>
        <v>0.1651944483760486</v>
      </c>
      <c r="E67" s="10">
        <v>0.98883015162680044</v>
      </c>
      <c r="F67" s="10">
        <v>0.22139956377848255</v>
      </c>
      <c r="G67" s="11">
        <f t="shared" si="2"/>
        <v>7.4200000000000002E-2</v>
      </c>
      <c r="H67" s="11">
        <v>0.12448480461289801</v>
      </c>
      <c r="I67" s="10">
        <f t="shared" si="3"/>
        <v>5.194E-2</v>
      </c>
      <c r="J67" s="11">
        <f t="shared" si="4"/>
        <v>1.1169848373199565E-2</v>
      </c>
      <c r="K67" s="10">
        <f t="shared" si="5"/>
        <v>0.16392941336009778</v>
      </c>
      <c r="L67" s="17">
        <f t="shared" si="6"/>
        <v>0.18675155872009963</v>
      </c>
    </row>
    <row r="68" spans="1:12">
      <c r="A68" s="32" t="s">
        <v>114</v>
      </c>
      <c r="B68" s="32">
        <v>2</v>
      </c>
      <c r="C68" s="33">
        <v>1.6260073098247987</v>
      </c>
      <c r="D68" s="10">
        <f t="shared" si="1"/>
        <v>0.1970105112459529</v>
      </c>
      <c r="E68" s="10">
        <v>0.99428460655610906</v>
      </c>
      <c r="F68" s="10">
        <v>0.24522379780062248</v>
      </c>
      <c r="G68" s="11">
        <f t="shared" si="2"/>
        <v>7.4200000000000002E-2</v>
      </c>
      <c r="H68" s="11">
        <v>0.11031969653363277</v>
      </c>
      <c r="I68" s="10">
        <f t="shared" si="3"/>
        <v>5.194E-2</v>
      </c>
      <c r="J68" s="11">
        <f t="shared" si="4"/>
        <v>5.7153934438909371E-3</v>
      </c>
      <c r="K68" s="10">
        <f t="shared" si="5"/>
        <v>0.19618137619707587</v>
      </c>
      <c r="L68" s="17">
        <f t="shared" si="6"/>
        <v>0.21963591298525365</v>
      </c>
    </row>
    <row r="69" spans="1:12">
      <c r="A69" s="32" t="s">
        <v>46</v>
      </c>
      <c r="B69" s="32">
        <v>96</v>
      </c>
      <c r="C69" s="33">
        <v>0.63913592274820996</v>
      </c>
      <c r="D69" s="10">
        <f t="shared" si="1"/>
        <v>0.10098792528340084</v>
      </c>
      <c r="E69" s="10">
        <v>0.82573138642511112</v>
      </c>
      <c r="F69" s="10">
        <v>0.39045362338115686</v>
      </c>
      <c r="G69" s="11">
        <f t="shared" si="2"/>
        <v>8.1900000000000001E-2</v>
      </c>
      <c r="H69" s="11">
        <v>0.14322736122627291</v>
      </c>
      <c r="I69" s="10">
        <f t="shared" si="3"/>
        <v>5.7329999999999999E-2</v>
      </c>
      <c r="J69" s="11">
        <f t="shared" si="4"/>
        <v>0.17426861357488888</v>
      </c>
      <c r="K69" s="10">
        <f t="shared" si="5"/>
        <v>9.3379719172706488E-2</v>
      </c>
      <c r="L69" s="17">
        <f t="shared" si="6"/>
        <v>0.11481853719570045</v>
      </c>
    </row>
    <row r="70" spans="1:12">
      <c r="A70" s="32" t="s">
        <v>47</v>
      </c>
      <c r="B70" s="32">
        <v>149</v>
      </c>
      <c r="C70" s="33">
        <v>1.06471026162881</v>
      </c>
      <c r="D70" s="10">
        <f t="shared" si="1"/>
        <v>0.14239630845648321</v>
      </c>
      <c r="E70" s="10">
        <v>0.94540162432936015</v>
      </c>
      <c r="F70" s="10">
        <v>0.36824062828155679</v>
      </c>
      <c r="G70" s="11">
        <f t="shared" si="2"/>
        <v>8.1900000000000001E-2</v>
      </c>
      <c r="H70" s="11">
        <v>0.1870156898663628</v>
      </c>
      <c r="I70" s="10">
        <f t="shared" si="3"/>
        <v>5.7329999999999999E-2</v>
      </c>
      <c r="J70" s="11">
        <f t="shared" si="4"/>
        <v>5.4598375670639854E-2</v>
      </c>
      <c r="K70" s="10">
        <f t="shared" si="5"/>
        <v>0.13775182619046161</v>
      </c>
      <c r="L70" s="17">
        <f t="shared" si="6"/>
        <v>0.16006068552752928</v>
      </c>
    </row>
    <row r="71" spans="1:12">
      <c r="A71" s="32" t="s">
        <v>48</v>
      </c>
      <c r="B71" s="32">
        <v>39</v>
      </c>
      <c r="C71" s="33">
        <v>1.2055440105577309</v>
      </c>
      <c r="D71" s="10">
        <f t="shared" si="1"/>
        <v>0.15609943222726722</v>
      </c>
      <c r="E71" s="10">
        <v>0.74262171307228086</v>
      </c>
      <c r="F71" s="10">
        <v>0.41888028114381931</v>
      </c>
      <c r="G71" s="11">
        <f t="shared" si="2"/>
        <v>8.1900000000000001E-2</v>
      </c>
      <c r="H71" s="11">
        <v>0.19871267861796152</v>
      </c>
      <c r="I71" s="10">
        <f t="shared" si="3"/>
        <v>5.7329999999999999E-2</v>
      </c>
      <c r="J71" s="11">
        <f t="shared" si="4"/>
        <v>0.25737828692771914</v>
      </c>
      <c r="K71" s="10">
        <f t="shared" si="5"/>
        <v>0.13067832495978973</v>
      </c>
      <c r="L71" s="17">
        <f t="shared" si="6"/>
        <v>0.15284848819429553</v>
      </c>
    </row>
    <row r="72" spans="1:12">
      <c r="A72" s="32" t="s">
        <v>49</v>
      </c>
      <c r="B72" s="32">
        <v>13</v>
      </c>
      <c r="C72" s="33">
        <v>0.88105255631419721</v>
      </c>
      <c r="D72" s="10">
        <f t="shared" si="1"/>
        <v>0.12452641372937139</v>
      </c>
      <c r="E72" s="10">
        <v>0.92739437849285511</v>
      </c>
      <c r="F72" s="10">
        <v>0.46079932900975012</v>
      </c>
      <c r="G72" s="11">
        <f t="shared" si="2"/>
        <v>8.1900000000000001E-2</v>
      </c>
      <c r="H72" s="11">
        <v>0.22459717441508087</v>
      </c>
      <c r="I72" s="10">
        <f t="shared" si="3"/>
        <v>5.7329999999999999E-2</v>
      </c>
      <c r="J72" s="11">
        <f t="shared" si="4"/>
        <v>7.2605621507144891E-2</v>
      </c>
      <c r="K72" s="10">
        <f t="shared" si="5"/>
        <v>0.11964757634749913</v>
      </c>
      <c r="L72" s="17">
        <f t="shared" si="6"/>
        <v>0.14160145039352834</v>
      </c>
    </row>
    <row r="73" spans="1:12">
      <c r="A73" s="32" t="s">
        <v>115</v>
      </c>
      <c r="B73" s="32">
        <v>1</v>
      </c>
      <c r="C73" s="33">
        <v>1.4237018715270562</v>
      </c>
      <c r="D73" s="10">
        <f t="shared" si="1"/>
        <v>0.17732619209958256</v>
      </c>
      <c r="E73" s="10">
        <v>0.53677288018133784</v>
      </c>
      <c r="F73" s="10">
        <v>0.22562633948726499</v>
      </c>
      <c r="G73" s="11">
        <f t="shared" si="2"/>
        <v>7.4200000000000002E-2</v>
      </c>
      <c r="H73" s="11">
        <v>0.26541436126310641</v>
      </c>
      <c r="I73" s="10">
        <f t="shared" si="3"/>
        <v>5.194E-2</v>
      </c>
      <c r="J73" s="11">
        <f t="shared" si="4"/>
        <v>0.46322711981866216</v>
      </c>
      <c r="K73" s="10">
        <f t="shared" si="5"/>
        <v>0.11924390746826344</v>
      </c>
      <c r="L73" s="17">
        <f t="shared" si="6"/>
        <v>0.14118986643822917</v>
      </c>
    </row>
    <row r="74" spans="1:12">
      <c r="A74" s="32" t="s">
        <v>50</v>
      </c>
      <c r="B74" s="32">
        <v>6</v>
      </c>
      <c r="C74" s="33">
        <v>1.2601234186054662</v>
      </c>
      <c r="D74" s="10">
        <f t="shared" si="1"/>
        <v>0.16141000863031185</v>
      </c>
      <c r="E74" s="10">
        <v>0.43475111794723176</v>
      </c>
      <c r="F74" s="10">
        <v>0.348740028988477</v>
      </c>
      <c r="G74" s="11">
        <f t="shared" si="2"/>
        <v>8.1900000000000001E-2</v>
      </c>
      <c r="H74" s="11">
        <v>0.11965997822874948</v>
      </c>
      <c r="I74" s="10">
        <f t="shared" si="3"/>
        <v>5.7329999999999999E-2</v>
      </c>
      <c r="J74" s="11">
        <f t="shared" si="4"/>
        <v>0.56524888205276824</v>
      </c>
      <c r="K74" s="10">
        <f t="shared" si="5"/>
        <v>0.10257890010798561</v>
      </c>
      <c r="L74" s="17">
        <f t="shared" si="6"/>
        <v>0.12419809422774986</v>
      </c>
    </row>
    <row r="75" spans="1:12">
      <c r="A75" s="32" t="s">
        <v>51</v>
      </c>
      <c r="B75" s="32">
        <v>11</v>
      </c>
      <c r="C75" s="33">
        <v>0.88203704461768173</v>
      </c>
      <c r="D75" s="10">
        <f t="shared" si="1"/>
        <v>0.12462220444130043</v>
      </c>
      <c r="E75" s="10">
        <v>0.82208297904016825</v>
      </c>
      <c r="F75" s="10">
        <v>0.37176339932362801</v>
      </c>
      <c r="G75" s="11">
        <f t="shared" si="2"/>
        <v>8.1900000000000001E-2</v>
      </c>
      <c r="H75" s="11">
        <v>0.12960882437354104</v>
      </c>
      <c r="I75" s="10">
        <f t="shared" si="3"/>
        <v>5.7329999999999999E-2</v>
      </c>
      <c r="J75" s="11">
        <f t="shared" si="4"/>
        <v>0.17791702095983175</v>
      </c>
      <c r="K75" s="10">
        <f t="shared" si="5"/>
        <v>0.11264977589328429</v>
      </c>
      <c r="L75" s="17">
        <f t="shared" si="6"/>
        <v>0.13446643816570147</v>
      </c>
    </row>
    <row r="76" spans="1:12">
      <c r="A76" s="32" t="s">
        <v>52</v>
      </c>
      <c r="B76" s="32">
        <v>22</v>
      </c>
      <c r="C76" s="33">
        <v>1.1753302451963452</v>
      </c>
      <c r="D76" s="10">
        <f t="shared" si="1"/>
        <v>0.15315963285760439</v>
      </c>
      <c r="E76" s="10">
        <v>0.73407192709812485</v>
      </c>
      <c r="F76" s="10">
        <v>0.35216514521453934</v>
      </c>
      <c r="G76" s="11">
        <f t="shared" si="2"/>
        <v>8.1900000000000001E-2</v>
      </c>
      <c r="H76" s="11">
        <v>0.17126390334946226</v>
      </c>
      <c r="I76" s="10">
        <f t="shared" si="3"/>
        <v>5.7329999999999999E-2</v>
      </c>
      <c r="J76" s="11">
        <f t="shared" si="4"/>
        <v>0.26592807290187515</v>
      </c>
      <c r="K76" s="10">
        <f t="shared" si="5"/>
        <v>0.12767584326488746</v>
      </c>
      <c r="L76" s="17">
        <f t="shared" si="6"/>
        <v>0.14978713430929691</v>
      </c>
    </row>
    <row r="77" spans="1:12">
      <c r="A77" s="32" t="s">
        <v>53</v>
      </c>
      <c r="B77" s="32">
        <v>79</v>
      </c>
      <c r="C77" s="33">
        <v>0.89024994442925598</v>
      </c>
      <c r="D77" s="10">
        <f t="shared" si="1"/>
        <v>0.1254213195929666</v>
      </c>
      <c r="E77" s="10">
        <v>0.67870851384610997</v>
      </c>
      <c r="F77" s="10">
        <v>0.400483176325303</v>
      </c>
      <c r="G77" s="11">
        <f t="shared" si="2"/>
        <v>8.1900000000000001E-2</v>
      </c>
      <c r="H77" s="11">
        <v>0.17594393986454318</v>
      </c>
      <c r="I77" s="10">
        <f t="shared" si="3"/>
        <v>5.7329999999999999E-2</v>
      </c>
      <c r="J77" s="11">
        <f t="shared" si="4"/>
        <v>0.32129148615389003</v>
      </c>
      <c r="K77" s="10">
        <f t="shared" si="5"/>
        <v>0.10354415832676286</v>
      </c>
      <c r="L77" s="17">
        <f t="shared" si="6"/>
        <v>0.12518227907826796</v>
      </c>
    </row>
    <row r="78" spans="1:12">
      <c r="A78" s="32" t="s">
        <v>54</v>
      </c>
      <c r="B78" s="32">
        <v>50</v>
      </c>
      <c r="C78" s="33">
        <v>0.68967486516421239</v>
      </c>
      <c r="D78" s="10">
        <f t="shared" si="1"/>
        <v>0.10590536438047786</v>
      </c>
      <c r="E78" s="10">
        <v>0.79887914290766027</v>
      </c>
      <c r="F78" s="10">
        <v>0.34813883972651549</v>
      </c>
      <c r="G78" s="11">
        <f t="shared" si="2"/>
        <v>8.1900000000000001E-2</v>
      </c>
      <c r="H78" s="11">
        <v>0.17032448956389232</v>
      </c>
      <c r="I78" s="10">
        <f t="shared" si="3"/>
        <v>5.7329999999999999E-2</v>
      </c>
      <c r="J78" s="11">
        <f t="shared" si="4"/>
        <v>0.20112085709233973</v>
      </c>
      <c r="K78" s="10">
        <f t="shared" si="5"/>
        <v>9.6135845462703443E-2</v>
      </c>
      <c r="L78" s="17">
        <f t="shared" si="6"/>
        <v>0.11762870517765833</v>
      </c>
    </row>
    <row r="79" spans="1:12">
      <c r="A79" s="32" t="s">
        <v>55</v>
      </c>
      <c r="B79" s="32">
        <v>30</v>
      </c>
      <c r="C79" s="33">
        <v>1.0840835897696219</v>
      </c>
      <c r="D79" s="10">
        <f t="shared" si="1"/>
        <v>0.1442813332845842</v>
      </c>
      <c r="E79" s="10">
        <v>0.69231425446459949</v>
      </c>
      <c r="F79" s="10">
        <v>0.3333544567034018</v>
      </c>
      <c r="G79" s="11">
        <f t="shared" si="2"/>
        <v>8.1900000000000001E-2</v>
      </c>
      <c r="H79" s="11">
        <v>0.16876961242501129</v>
      </c>
      <c r="I79" s="10">
        <f t="shared" si="3"/>
        <v>5.7329999999999999E-2</v>
      </c>
      <c r="J79" s="11">
        <f t="shared" si="4"/>
        <v>0.30768574553540051</v>
      </c>
      <c r="K79" s="10">
        <f t="shared" si="5"/>
        <v>0.11752764747761982</v>
      </c>
      <c r="L79" s="17">
        <f t="shared" si="6"/>
        <v>0.13943995429090639</v>
      </c>
    </row>
    <row r="80" spans="1:12">
      <c r="A80" s="32" t="s">
        <v>56</v>
      </c>
      <c r="B80" s="32">
        <v>1</v>
      </c>
      <c r="C80" s="33">
        <v>3.2116353660303889</v>
      </c>
      <c r="D80" s="10">
        <f t="shared" si="1"/>
        <v>0.35129212111475683</v>
      </c>
      <c r="E80" s="10">
        <v>0.99041827897549295</v>
      </c>
      <c r="F80" s="10">
        <v>0.46416632975625155</v>
      </c>
      <c r="G80" s="11">
        <f t="shared" si="2"/>
        <v>8.1900000000000001E-2</v>
      </c>
      <c r="H80" s="11">
        <v>0</v>
      </c>
      <c r="I80" s="10">
        <f t="shared" si="3"/>
        <v>5.7329999999999999E-2</v>
      </c>
      <c r="J80" s="11">
        <f t="shared" si="4"/>
        <v>9.5817210245070505E-3</v>
      </c>
      <c r="K80" s="10">
        <f t="shared" si="5"/>
        <v>0.34847545807846292</v>
      </c>
      <c r="L80" s="17">
        <f t="shared" si="6"/>
        <v>0.37491615333490325</v>
      </c>
    </row>
    <row r="81" spans="1:12">
      <c r="A81" s="32" t="s">
        <v>116</v>
      </c>
      <c r="B81" s="32">
        <v>25</v>
      </c>
      <c r="C81" s="33">
        <v>0.74219285464912554</v>
      </c>
      <c r="D81" s="10">
        <f t="shared" si="1"/>
        <v>0.11101536475735992</v>
      </c>
      <c r="E81" s="10">
        <v>0.78406057184226396</v>
      </c>
      <c r="F81" s="10">
        <v>0.35353322066355336</v>
      </c>
      <c r="G81" s="11">
        <f t="shared" si="2"/>
        <v>8.1900000000000001E-2</v>
      </c>
      <c r="H81" s="11">
        <v>0.14697499071121212</v>
      </c>
      <c r="I81" s="10">
        <f t="shared" si="3"/>
        <v>5.7329999999999999E-2</v>
      </c>
      <c r="J81" s="11">
        <f t="shared" si="4"/>
        <v>0.21593942815773604</v>
      </c>
      <c r="K81" s="10">
        <f t="shared" si="5"/>
        <v>9.9422577791216132E-2</v>
      </c>
      <c r="L81" s="17">
        <f t="shared" si="6"/>
        <v>0.1209798832381026</v>
      </c>
    </row>
    <row r="82" spans="1:12">
      <c r="A82" s="32" t="s">
        <v>117</v>
      </c>
      <c r="B82" s="32">
        <v>4</v>
      </c>
      <c r="C82" s="33">
        <v>0.72992456810148298</v>
      </c>
      <c r="D82" s="10">
        <f t="shared" si="1"/>
        <v>0.1098216604762743</v>
      </c>
      <c r="E82" s="10">
        <v>0.7499297842461381</v>
      </c>
      <c r="F82" s="10">
        <v>0.1026852384655232</v>
      </c>
      <c r="G82" s="11">
        <f t="shared" si="2"/>
        <v>7.4200000000000002E-2</v>
      </c>
      <c r="H82" s="11">
        <v>0.12918695825723117</v>
      </c>
      <c r="I82" s="10">
        <f t="shared" si="3"/>
        <v>5.194E-2</v>
      </c>
      <c r="J82" s="11">
        <f t="shared" si="4"/>
        <v>0.2500702157538619</v>
      </c>
      <c r="K82" s="10">
        <f t="shared" si="5"/>
        <v>9.5347181152780597E-2</v>
      </c>
      <c r="L82" s="17">
        <f t="shared" si="6"/>
        <v>0.1168245768616587</v>
      </c>
    </row>
    <row r="83" spans="1:12">
      <c r="A83" s="32" t="s">
        <v>57</v>
      </c>
      <c r="B83" s="32">
        <v>137</v>
      </c>
      <c r="C83" s="33">
        <v>0.8814704126444981</v>
      </c>
      <c r="D83" s="10">
        <f t="shared" si="1"/>
        <v>0.12456707115030967</v>
      </c>
      <c r="E83" s="10">
        <v>0.77183066647649445</v>
      </c>
      <c r="F83" s="10">
        <v>0.43852462899256262</v>
      </c>
      <c r="G83" s="11">
        <f t="shared" si="2"/>
        <v>8.1900000000000001E-2</v>
      </c>
      <c r="H83" s="11">
        <v>0.12696805227571703</v>
      </c>
      <c r="I83" s="10">
        <f t="shared" si="3"/>
        <v>5.7329999999999999E-2</v>
      </c>
      <c r="J83" s="11">
        <f t="shared" si="4"/>
        <v>0.22816933352350555</v>
      </c>
      <c r="K83" s="10">
        <f t="shared" si="5"/>
        <v>0.10922563343787099</v>
      </c>
      <c r="L83" s="17">
        <f t="shared" si="6"/>
        <v>0.13097515566214279</v>
      </c>
    </row>
    <row r="84" spans="1:12">
      <c r="A84" s="32" t="s">
        <v>58</v>
      </c>
      <c r="B84" s="32">
        <v>15</v>
      </c>
      <c r="C84" s="33">
        <v>1.5794156834860629</v>
      </c>
      <c r="D84" s="10">
        <f t="shared" si="1"/>
        <v>0.19247714600319391</v>
      </c>
      <c r="E84" s="10">
        <v>0.8969082076662126</v>
      </c>
      <c r="F84" s="10">
        <v>0.35349049058318027</v>
      </c>
      <c r="G84" s="11">
        <f t="shared" si="2"/>
        <v>8.1900000000000001E-2</v>
      </c>
      <c r="H84" s="11">
        <v>0.15479412968200643</v>
      </c>
      <c r="I84" s="10">
        <f t="shared" si="3"/>
        <v>5.7329999999999999E-2</v>
      </c>
      <c r="J84" s="11">
        <f t="shared" si="4"/>
        <v>0.1030917923337874</v>
      </c>
      <c r="K84" s="10">
        <f t="shared" si="5"/>
        <v>0.17854458449292859</v>
      </c>
      <c r="L84" s="17">
        <f t="shared" ref="L84:L115" si="7">(1+K84)*((1+$C$16)/(1+$C$17))-1</f>
        <v>0.201653301835927</v>
      </c>
    </row>
    <row r="85" spans="1:12">
      <c r="A85" s="32" t="s">
        <v>59</v>
      </c>
      <c r="B85" s="32">
        <v>30</v>
      </c>
      <c r="C85" s="33">
        <v>0.76573124729521591</v>
      </c>
      <c r="D85" s="10">
        <f t="shared" ref="D85:D115" si="8">$D$9+C85*$D$10</f>
        <v>0.11330565036182451</v>
      </c>
      <c r="E85" s="10">
        <v>0.82362793672379053</v>
      </c>
      <c r="F85" s="10">
        <v>0.35861307716601859</v>
      </c>
      <c r="G85" s="11">
        <f t="shared" ref="G85:G115" si="9">$D$9+VLOOKUP(F85,$G$10:$I$16,3)+$D$11</f>
        <v>8.1900000000000001E-2</v>
      </c>
      <c r="H85" s="11">
        <v>0.1515612598135358</v>
      </c>
      <c r="I85" s="10">
        <f t="shared" ref="I85:I106" si="10">IF($F$12="Yes",G85*(1-$F$13),G85*(1-H85))</f>
        <v>5.7329999999999999E-2</v>
      </c>
      <c r="J85" s="11">
        <f t="shared" ref="J85:J115" si="11">1-E85</f>
        <v>0.17637206327620947</v>
      </c>
      <c r="K85" s="10">
        <f t="shared" ref="K85:K106" si="12">D85*(1-J85)+I85*J85</f>
        <v>0.10343310941428181</v>
      </c>
      <c r="L85" s="17">
        <f t="shared" si="7"/>
        <v>0.12506905273613023</v>
      </c>
    </row>
    <row r="86" spans="1:12">
      <c r="A86" s="32" t="s">
        <v>60</v>
      </c>
      <c r="B86" s="32">
        <v>11</v>
      </c>
      <c r="C86" s="33">
        <v>0.39658476396369463</v>
      </c>
      <c r="D86" s="10">
        <f t="shared" si="8"/>
        <v>7.738769753366749E-2</v>
      </c>
      <c r="E86" s="10">
        <v>0.79267754709576199</v>
      </c>
      <c r="F86" s="10">
        <v>0.43488529771035572</v>
      </c>
      <c r="G86" s="11">
        <f t="shared" si="9"/>
        <v>8.1900000000000001E-2</v>
      </c>
      <c r="H86" s="11">
        <v>7.3085104963766967E-2</v>
      </c>
      <c r="I86" s="10">
        <f t="shared" si="10"/>
        <v>5.7329999999999999E-2</v>
      </c>
      <c r="J86" s="11">
        <f t="shared" si="11"/>
        <v>0.20732245290423801</v>
      </c>
      <c r="K86" s="10">
        <f t="shared" si="12"/>
        <v>7.3229286481376263E-2</v>
      </c>
      <c r="L86" s="17">
        <f t="shared" si="7"/>
        <v>9.4272997981010853E-2</v>
      </c>
    </row>
    <row r="87" spans="1:12">
      <c r="A87" s="32" t="s">
        <v>118</v>
      </c>
      <c r="B87" s="32">
        <v>1</v>
      </c>
      <c r="C87" s="33">
        <v>1.7665631193973943</v>
      </c>
      <c r="D87" s="10">
        <f t="shared" si="8"/>
        <v>0.21068659151736646</v>
      </c>
      <c r="E87" s="10">
        <v>1</v>
      </c>
      <c r="F87" s="10">
        <v>0.29465676421160292</v>
      </c>
      <c r="G87" s="11">
        <f t="shared" si="9"/>
        <v>8.1900000000000001E-2</v>
      </c>
      <c r="H87" s="11">
        <v>0.34766987213357287</v>
      </c>
      <c r="I87" s="10">
        <f t="shared" si="10"/>
        <v>5.7329999999999999E-2</v>
      </c>
      <c r="J87" s="11">
        <f t="shared" si="11"/>
        <v>0</v>
      </c>
      <c r="K87" s="10">
        <f t="shared" si="12"/>
        <v>0.21068659151736646</v>
      </c>
      <c r="L87" s="17">
        <f t="shared" si="7"/>
        <v>0.23442554429221674</v>
      </c>
    </row>
    <row r="88" spans="1:12">
      <c r="A88" s="32" t="s">
        <v>61</v>
      </c>
      <c r="B88" s="32">
        <v>13</v>
      </c>
      <c r="C88" s="33">
        <v>1.204199594180716</v>
      </c>
      <c r="D88" s="10">
        <f t="shared" si="8"/>
        <v>0.15596862051378366</v>
      </c>
      <c r="E88" s="10">
        <v>0.90205651905997641</v>
      </c>
      <c r="F88" s="10">
        <v>0.38199145959921255</v>
      </c>
      <c r="G88" s="11">
        <f t="shared" si="9"/>
        <v>8.1900000000000001E-2</v>
      </c>
      <c r="H88" s="11">
        <v>0.15379528100525888</v>
      </c>
      <c r="I88" s="10">
        <f t="shared" si="10"/>
        <v>5.7329999999999999E-2</v>
      </c>
      <c r="J88" s="11">
        <f t="shared" si="11"/>
        <v>9.7943480940023586E-2</v>
      </c>
      <c r="K88" s="10">
        <f t="shared" si="12"/>
        <v>0.14630761066554165</v>
      </c>
      <c r="L88" s="17">
        <f t="shared" si="7"/>
        <v>0.1687842304825129</v>
      </c>
    </row>
    <row r="89" spans="1:12">
      <c r="A89" s="32" t="s">
        <v>62</v>
      </c>
      <c r="B89" s="32">
        <v>4</v>
      </c>
      <c r="C89" s="33">
        <v>0.38629174213651041</v>
      </c>
      <c r="D89" s="10">
        <f t="shared" si="8"/>
        <v>7.6386186509882464E-2</v>
      </c>
      <c r="E89" s="10">
        <v>0.89027482820936554</v>
      </c>
      <c r="F89" s="10">
        <v>0.31875758814497268</v>
      </c>
      <c r="G89" s="11">
        <f t="shared" si="9"/>
        <v>8.1900000000000001E-2</v>
      </c>
      <c r="H89" s="11">
        <v>0.11535326086956521</v>
      </c>
      <c r="I89" s="10">
        <f t="shared" si="10"/>
        <v>5.7329999999999999E-2</v>
      </c>
      <c r="J89" s="11">
        <f t="shared" si="11"/>
        <v>0.10972517179063446</v>
      </c>
      <c r="K89" s="10">
        <f t="shared" si="12"/>
        <v>7.4295243171411229E-2</v>
      </c>
      <c r="L89" s="17">
        <f t="shared" si="7"/>
        <v>9.5359855782615188E-2</v>
      </c>
    </row>
    <row r="90" spans="1:12">
      <c r="A90" s="32" t="s">
        <v>119</v>
      </c>
      <c r="B90" s="32">
        <v>2</v>
      </c>
      <c r="C90" s="33">
        <v>1.4095328919710397</v>
      </c>
      <c r="D90" s="10">
        <f t="shared" si="8"/>
        <v>0.17594755038878215</v>
      </c>
      <c r="E90" s="10">
        <v>0.87134020618556707</v>
      </c>
      <c r="F90" s="10">
        <v>0.41522142031068543</v>
      </c>
      <c r="G90" s="11">
        <f t="shared" si="9"/>
        <v>8.1900000000000001E-2</v>
      </c>
      <c r="H90" s="11">
        <v>0.12052980132450332</v>
      </c>
      <c r="I90" s="10">
        <f t="shared" si="10"/>
        <v>5.7329999999999999E-2</v>
      </c>
      <c r="J90" s="11">
        <f t="shared" si="11"/>
        <v>0.12865979381443293</v>
      </c>
      <c r="K90" s="10">
        <f t="shared" si="12"/>
        <v>0.16068624081298835</v>
      </c>
      <c r="L90" s="17">
        <f t="shared" si="7"/>
        <v>0.18344479455441931</v>
      </c>
    </row>
    <row r="91" spans="1:12">
      <c r="A91" s="32" t="s">
        <v>63</v>
      </c>
      <c r="B91" s="32">
        <v>239</v>
      </c>
      <c r="C91" s="33">
        <v>0.51580653561129564</v>
      </c>
      <c r="D91" s="10">
        <f t="shared" si="8"/>
        <v>8.8987975914979062E-2</v>
      </c>
      <c r="E91" s="10">
        <v>0.90252822137478861</v>
      </c>
      <c r="F91" s="10">
        <v>0.41624875693111224</v>
      </c>
      <c r="G91" s="11">
        <f t="shared" si="9"/>
        <v>8.1900000000000001E-2</v>
      </c>
      <c r="H91" s="11">
        <v>0.12491322177655974</v>
      </c>
      <c r="I91" s="10">
        <f t="shared" si="10"/>
        <v>5.7329999999999999E-2</v>
      </c>
      <c r="J91" s="11">
        <f t="shared" si="11"/>
        <v>9.7471778625211392E-2</v>
      </c>
      <c r="K91" s="10">
        <f t="shared" si="12"/>
        <v>8.5902216694871941E-2</v>
      </c>
      <c r="L91" s="17">
        <f t="shared" si="7"/>
        <v>0.10719441702222232</v>
      </c>
    </row>
    <row r="92" spans="1:12">
      <c r="A92" s="32" t="s">
        <v>64</v>
      </c>
      <c r="B92" s="32">
        <v>5</v>
      </c>
      <c r="C92" s="33">
        <v>1.057754071819077</v>
      </c>
      <c r="D92" s="10">
        <f t="shared" si="8"/>
        <v>0.14171947118799619</v>
      </c>
      <c r="E92" s="10">
        <v>0.39601030182541108</v>
      </c>
      <c r="F92" s="10">
        <v>0.31564450608329009</v>
      </c>
      <c r="G92" s="11">
        <f t="shared" si="9"/>
        <v>8.1900000000000001E-2</v>
      </c>
      <c r="H92" s="11">
        <v>4.1860465116279069E-2</v>
      </c>
      <c r="I92" s="10">
        <f t="shared" si="10"/>
        <v>5.7329999999999999E-2</v>
      </c>
      <c r="J92" s="11">
        <f t="shared" si="11"/>
        <v>0.60398969817458892</v>
      </c>
      <c r="K92" s="10">
        <f t="shared" si="12"/>
        <v>9.0749099956045201E-2</v>
      </c>
      <c r="L92" s="17">
        <f t="shared" si="7"/>
        <v>0.1121363372100852</v>
      </c>
    </row>
    <row r="93" spans="1:12">
      <c r="A93" s="32" t="s">
        <v>65</v>
      </c>
      <c r="B93" s="32">
        <v>5</v>
      </c>
      <c r="C93" s="33">
        <v>0.75618394258887922</v>
      </c>
      <c r="D93" s="10">
        <f t="shared" si="8"/>
        <v>0.11237669761389794</v>
      </c>
      <c r="E93" s="10">
        <v>0.99689570464016486</v>
      </c>
      <c r="F93" s="10">
        <v>0.38114372216701486</v>
      </c>
      <c r="G93" s="11">
        <f t="shared" si="9"/>
        <v>8.1900000000000001E-2</v>
      </c>
      <c r="H93" s="11">
        <v>0.10313304711360054</v>
      </c>
      <c r="I93" s="10">
        <f t="shared" si="10"/>
        <v>5.7329999999999999E-2</v>
      </c>
      <c r="J93" s="11">
        <f t="shared" si="11"/>
        <v>3.1042953598351408E-3</v>
      </c>
      <c r="K93" s="10">
        <f t="shared" si="12"/>
        <v>0.11220581640592087</v>
      </c>
      <c r="L93" s="17">
        <f t="shared" si="7"/>
        <v>0.13401377359035083</v>
      </c>
    </row>
    <row r="94" spans="1:12">
      <c r="A94" s="32" t="s">
        <v>66</v>
      </c>
      <c r="B94" s="32">
        <v>13</v>
      </c>
      <c r="C94" s="33">
        <v>1.483175734558938</v>
      </c>
      <c r="D94" s="10">
        <f t="shared" si="8"/>
        <v>0.18311299897258468</v>
      </c>
      <c r="E94" s="10">
        <v>0.97788879992173661</v>
      </c>
      <c r="F94" s="10">
        <v>0.4448479749901087</v>
      </c>
      <c r="G94" s="11">
        <f t="shared" si="9"/>
        <v>8.1900000000000001E-2</v>
      </c>
      <c r="H94" s="11">
        <v>0.10778917070393357</v>
      </c>
      <c r="I94" s="10">
        <f t="shared" si="10"/>
        <v>5.7329999999999999E-2</v>
      </c>
      <c r="J94" s="11">
        <f t="shared" si="11"/>
        <v>2.2111200078263393E-2</v>
      </c>
      <c r="K94" s="10">
        <f t="shared" si="12"/>
        <v>0.18033178591585786</v>
      </c>
      <c r="L94" s="17">
        <f t="shared" si="7"/>
        <v>0.20347554642401189</v>
      </c>
    </row>
    <row r="95" spans="1:12">
      <c r="A95" s="32" t="s">
        <v>67</v>
      </c>
      <c r="B95" s="32">
        <v>28</v>
      </c>
      <c r="C95" s="33">
        <v>1.0387100102354028</v>
      </c>
      <c r="D95" s="10">
        <f t="shared" si="8"/>
        <v>0.13986648399590468</v>
      </c>
      <c r="E95" s="10">
        <v>0.8656040798808089</v>
      </c>
      <c r="F95" s="10">
        <v>0.38017190805270007</v>
      </c>
      <c r="G95" s="11">
        <f t="shared" si="9"/>
        <v>8.1900000000000001E-2</v>
      </c>
      <c r="H95" s="11">
        <v>0.18873789344813879</v>
      </c>
      <c r="I95" s="10">
        <f t="shared" si="10"/>
        <v>5.7329999999999999E-2</v>
      </c>
      <c r="J95" s="11">
        <f t="shared" si="11"/>
        <v>0.1343959201191911</v>
      </c>
      <c r="K95" s="10">
        <f t="shared" si="12"/>
        <v>0.12877391728587217</v>
      </c>
      <c r="L95" s="17">
        <f t="shared" si="7"/>
        <v>0.15090673919343822</v>
      </c>
    </row>
    <row r="96" spans="1:12">
      <c r="A96" s="32" t="s">
        <v>68</v>
      </c>
      <c r="B96" s="32">
        <v>16</v>
      </c>
      <c r="C96" s="33">
        <v>1.2650095927641021</v>
      </c>
      <c r="D96" s="10">
        <f t="shared" si="8"/>
        <v>0.16188543337594713</v>
      </c>
      <c r="E96" s="10">
        <v>0.83064994191156616</v>
      </c>
      <c r="F96" s="10">
        <v>0.32412141394063421</v>
      </c>
      <c r="G96" s="11">
        <f t="shared" si="9"/>
        <v>8.1900000000000001E-2</v>
      </c>
      <c r="H96" s="11">
        <v>0.18268172414916209</v>
      </c>
      <c r="I96" s="10">
        <f t="shared" si="10"/>
        <v>5.7329999999999999E-2</v>
      </c>
      <c r="J96" s="11">
        <f t="shared" si="11"/>
        <v>0.16935005808843384</v>
      </c>
      <c r="K96" s="10">
        <f t="shared" si="12"/>
        <v>0.14417896466026908</v>
      </c>
      <c r="L96" s="17">
        <f t="shared" si="7"/>
        <v>0.16661384632027443</v>
      </c>
    </row>
    <row r="97" spans="1:12">
      <c r="A97" s="32" t="s">
        <v>69</v>
      </c>
      <c r="B97" s="32">
        <v>8</v>
      </c>
      <c r="C97" s="33">
        <v>2.0810262851872858</v>
      </c>
      <c r="D97" s="10">
        <f t="shared" si="8"/>
        <v>0.24128385754872292</v>
      </c>
      <c r="E97" s="10">
        <v>0.92813337222909609</v>
      </c>
      <c r="F97" s="10">
        <v>0.5517693124812344</v>
      </c>
      <c r="G97" s="11">
        <f t="shared" si="9"/>
        <v>8.5699999999999998E-2</v>
      </c>
      <c r="H97" s="11">
        <v>0.11788711234441789</v>
      </c>
      <c r="I97" s="10">
        <f t="shared" si="10"/>
        <v>5.9989999999999995E-2</v>
      </c>
      <c r="J97" s="11">
        <f t="shared" si="11"/>
        <v>7.1866627770903913E-2</v>
      </c>
      <c r="K97" s="10">
        <f t="shared" si="12"/>
        <v>0.22825487937111757</v>
      </c>
      <c r="L97" s="17">
        <f t="shared" si="7"/>
        <v>0.25233830837839433</v>
      </c>
    </row>
    <row r="98" spans="1:12">
      <c r="A98" s="32" t="s">
        <v>120</v>
      </c>
      <c r="B98" s="32">
        <v>1</v>
      </c>
      <c r="C98" s="33">
        <v>1.8796577631473141</v>
      </c>
      <c r="D98" s="10">
        <f t="shared" si="8"/>
        <v>0.22169070035423366</v>
      </c>
      <c r="E98" s="10">
        <v>0.96837658418829209</v>
      </c>
      <c r="F98" s="10">
        <v>0.36492629392796572</v>
      </c>
      <c r="G98" s="11">
        <f t="shared" si="9"/>
        <v>8.1900000000000001E-2</v>
      </c>
      <c r="H98" s="11">
        <v>0.2245689655172414</v>
      </c>
      <c r="I98" s="10">
        <f t="shared" si="10"/>
        <v>5.7329999999999999E-2</v>
      </c>
      <c r="J98" s="11">
        <f t="shared" si="11"/>
        <v>3.1623415811707911E-2</v>
      </c>
      <c r="K98" s="10">
        <f t="shared" si="12"/>
        <v>0.2164930535838282</v>
      </c>
      <c r="L98" s="17">
        <f t="shared" si="7"/>
        <v>0.24034585855606005</v>
      </c>
    </row>
    <row r="99" spans="1:12">
      <c r="A99" s="32" t="s">
        <v>70</v>
      </c>
      <c r="B99" s="32">
        <v>20</v>
      </c>
      <c r="C99" s="33">
        <v>1.2451412260921859</v>
      </c>
      <c r="D99" s="10">
        <f t="shared" si="8"/>
        <v>0.15995224129876967</v>
      </c>
      <c r="E99" s="10">
        <v>0.77268031136940551</v>
      </c>
      <c r="F99" s="10">
        <v>0.43861706594169447</v>
      </c>
      <c r="G99" s="11">
        <f t="shared" si="9"/>
        <v>8.1900000000000001E-2</v>
      </c>
      <c r="H99" s="11">
        <v>0.12556698656300319</v>
      </c>
      <c r="I99" s="10">
        <f t="shared" si="10"/>
        <v>5.7329999999999999E-2</v>
      </c>
      <c r="J99" s="11">
        <f t="shared" si="11"/>
        <v>0.22731968863059449</v>
      </c>
      <c r="K99" s="10">
        <f t="shared" si="12"/>
        <v>0.13662418536015961</v>
      </c>
      <c r="L99" s="17">
        <f t="shared" si="7"/>
        <v>0.15891093409271151</v>
      </c>
    </row>
    <row r="100" spans="1:12">
      <c r="A100" s="32" t="s">
        <v>71</v>
      </c>
      <c r="B100" s="32">
        <v>12</v>
      </c>
      <c r="C100" s="33">
        <v>0.39874858352385439</v>
      </c>
      <c r="D100" s="10">
        <f t="shared" si="8"/>
        <v>7.7598237176871032E-2</v>
      </c>
      <c r="E100" s="10">
        <v>0.96177015687898271</v>
      </c>
      <c r="F100" s="10">
        <v>0.33130119483757803</v>
      </c>
      <c r="G100" s="11">
        <f t="shared" si="9"/>
        <v>8.1900000000000001E-2</v>
      </c>
      <c r="H100" s="11">
        <v>0.16645952621657509</v>
      </c>
      <c r="I100" s="10">
        <f t="shared" si="10"/>
        <v>5.7329999999999999E-2</v>
      </c>
      <c r="J100" s="11">
        <f t="shared" si="11"/>
        <v>3.8229843121017293E-2</v>
      </c>
      <c r="K100" s="10">
        <f t="shared" si="12"/>
        <v>7.6823385649259682E-2</v>
      </c>
      <c r="L100" s="17">
        <f t="shared" si="7"/>
        <v>9.7937569681598058E-2</v>
      </c>
    </row>
    <row r="101" spans="1:12">
      <c r="A101" s="32" t="s">
        <v>72</v>
      </c>
      <c r="B101" s="32">
        <v>7</v>
      </c>
      <c r="C101" s="33">
        <v>1.1856349576007208</v>
      </c>
      <c r="D101" s="10">
        <f t="shared" si="8"/>
        <v>0.15416228137455013</v>
      </c>
      <c r="E101" s="10">
        <v>0.99263634652301003</v>
      </c>
      <c r="F101" s="10">
        <v>0.38610850108824757</v>
      </c>
      <c r="G101" s="11">
        <f t="shared" si="9"/>
        <v>8.1900000000000001E-2</v>
      </c>
      <c r="H101" s="11">
        <v>0.16397689836383883</v>
      </c>
      <c r="I101" s="10">
        <f t="shared" si="10"/>
        <v>5.7329999999999999E-2</v>
      </c>
      <c r="J101" s="11">
        <f t="shared" si="11"/>
        <v>7.3636534769899731E-3</v>
      </c>
      <c r="K101" s="10">
        <f t="shared" si="12"/>
        <v>0.15344924200912155</v>
      </c>
      <c r="L101" s="17">
        <f t="shared" si="7"/>
        <v>0.17606589381322202</v>
      </c>
    </row>
    <row r="102" spans="1:12">
      <c r="A102" s="32" t="s">
        <v>73</v>
      </c>
      <c r="B102" s="32">
        <v>7</v>
      </c>
      <c r="C102" s="33">
        <v>0.48524858120292436</v>
      </c>
      <c r="D102" s="10">
        <f t="shared" si="8"/>
        <v>8.6014686951044542E-2</v>
      </c>
      <c r="E102" s="10">
        <v>0.97774802745891132</v>
      </c>
      <c r="F102" s="10">
        <v>0.44143733373256488</v>
      </c>
      <c r="G102" s="11">
        <f t="shared" si="9"/>
        <v>8.1900000000000001E-2</v>
      </c>
      <c r="H102" s="11">
        <v>4.8161437227916548E-2</v>
      </c>
      <c r="I102" s="10">
        <f t="shared" si="10"/>
        <v>5.7329999999999999E-2</v>
      </c>
      <c r="J102" s="11">
        <f t="shared" si="11"/>
        <v>2.2251972541088683E-2</v>
      </c>
      <c r="K102" s="10">
        <f t="shared" si="12"/>
        <v>8.5376396084660175E-2</v>
      </c>
      <c r="L102" s="17">
        <f t="shared" si="7"/>
        <v>0.10665828620396711</v>
      </c>
    </row>
    <row r="103" spans="1:12">
      <c r="A103" s="32" t="s">
        <v>74</v>
      </c>
      <c r="B103" s="32">
        <v>74</v>
      </c>
      <c r="C103" s="33">
        <v>1.1671560519201296</v>
      </c>
      <c r="D103" s="10">
        <f t="shared" si="8"/>
        <v>0.1523642838518286</v>
      </c>
      <c r="E103" s="10">
        <v>0.97012095196677084</v>
      </c>
      <c r="F103" s="10">
        <v>0.44344889577218205</v>
      </c>
      <c r="G103" s="11">
        <f t="shared" si="9"/>
        <v>8.1900000000000001E-2</v>
      </c>
      <c r="H103" s="11">
        <v>0.15606682442796727</v>
      </c>
      <c r="I103" s="10">
        <f t="shared" si="10"/>
        <v>5.7329999999999999E-2</v>
      </c>
      <c r="J103" s="11">
        <f t="shared" si="11"/>
        <v>2.9879048033229161E-2</v>
      </c>
      <c r="K103" s="10">
        <f t="shared" si="12"/>
        <v>0.14952474991981626</v>
      </c>
      <c r="L103" s="17">
        <f t="shared" si="7"/>
        <v>0.17206445089863598</v>
      </c>
    </row>
    <row r="104" spans="1:12">
      <c r="A104" s="32" t="s">
        <v>75</v>
      </c>
      <c r="B104" s="32">
        <v>157</v>
      </c>
      <c r="C104" s="33">
        <v>1.1514794266256503</v>
      </c>
      <c r="D104" s="10">
        <f t="shared" si="8"/>
        <v>0.15083894821067578</v>
      </c>
      <c r="E104" s="10">
        <v>0.69466261209304281</v>
      </c>
      <c r="F104" s="10">
        <v>0.40424857201362974</v>
      </c>
      <c r="G104" s="11">
        <f t="shared" si="9"/>
        <v>8.1900000000000001E-2</v>
      </c>
      <c r="H104" s="11">
        <v>0.17387061689481043</v>
      </c>
      <c r="I104" s="10">
        <f t="shared" si="10"/>
        <v>5.7329999999999999E-2</v>
      </c>
      <c r="J104" s="11">
        <f t="shared" si="11"/>
        <v>0.30533738790695719</v>
      </c>
      <c r="K104" s="10">
        <f t="shared" si="12"/>
        <v>0.12228717021810109</v>
      </c>
      <c r="L104" s="17">
        <f t="shared" si="7"/>
        <v>0.14429280100669106</v>
      </c>
    </row>
    <row r="105" spans="1:12" ht="19.05" customHeight="1">
      <c r="A105" s="32" t="s">
        <v>76</v>
      </c>
      <c r="B105" s="32">
        <v>3</v>
      </c>
      <c r="C105" s="33">
        <v>1.8613970815742962</v>
      </c>
      <c r="D105" s="10">
        <f t="shared" si="8"/>
        <v>0.21991393603717901</v>
      </c>
      <c r="E105" s="10">
        <v>0.48568615199405918</v>
      </c>
      <c r="F105" s="10">
        <v>0.35056885296082269</v>
      </c>
      <c r="G105" s="11">
        <f t="shared" si="9"/>
        <v>8.1900000000000001E-2</v>
      </c>
      <c r="H105" s="11">
        <v>0.10131643271178153</v>
      </c>
      <c r="I105" s="10">
        <f t="shared" si="10"/>
        <v>5.7329999999999999E-2</v>
      </c>
      <c r="J105" s="11">
        <f t="shared" si="11"/>
        <v>0.51431384800594082</v>
      </c>
      <c r="K105" s="10">
        <f t="shared" si="12"/>
        <v>0.13629476626994572</v>
      </c>
      <c r="L105" s="17">
        <f t="shared" si="7"/>
        <v>0.15857505580465037</v>
      </c>
    </row>
    <row r="106" spans="1:12" s="8" customFormat="1">
      <c r="A106" s="32" t="s">
        <v>77</v>
      </c>
      <c r="B106" s="32">
        <v>20</v>
      </c>
      <c r="C106" s="33">
        <v>1.1974153676484665</v>
      </c>
      <c r="D106" s="10">
        <f t="shared" si="8"/>
        <v>0.1553085152721958</v>
      </c>
      <c r="E106" s="10">
        <v>0.81812529522348221</v>
      </c>
      <c r="F106" s="10">
        <v>0.40275333998698254</v>
      </c>
      <c r="G106" s="12">
        <f t="shared" si="9"/>
        <v>8.1900000000000001E-2</v>
      </c>
      <c r="H106" s="12">
        <v>0.11722419501675685</v>
      </c>
      <c r="I106" s="10">
        <f t="shared" si="10"/>
        <v>5.7329999999999999E-2</v>
      </c>
      <c r="J106" s="11">
        <f t="shared" si="11"/>
        <v>0.18187470477651779</v>
      </c>
      <c r="K106" s="10">
        <f t="shared" si="12"/>
        <v>0.13748870173262365</v>
      </c>
      <c r="L106" s="17">
        <f t="shared" si="7"/>
        <v>0.15979240176659659</v>
      </c>
    </row>
    <row r="107" spans="1:12">
      <c r="A107" s="32" t="s">
        <v>78</v>
      </c>
      <c r="B107" s="32">
        <v>13</v>
      </c>
      <c r="C107" s="33">
        <v>1.1145609245076868</v>
      </c>
      <c r="D107" s="13">
        <f t="shared" si="8"/>
        <v>0.14724677795459792</v>
      </c>
      <c r="E107" s="11">
        <v>0.59220595650901875</v>
      </c>
      <c r="F107" s="11">
        <v>0.41913683167220067</v>
      </c>
      <c r="G107" s="14">
        <f t="shared" si="9"/>
        <v>8.1900000000000001E-2</v>
      </c>
      <c r="H107" s="11">
        <v>9.6602080308537897E-2</v>
      </c>
      <c r="I107" s="13">
        <f t="shared" ref="I107:I115" si="13">IF($F$12="Yes",G107*(1-$F$13),G107*(1-H107))</f>
        <v>5.7329999999999999E-2</v>
      </c>
      <c r="J107" s="11">
        <f t="shared" si="11"/>
        <v>0.40779404349098125</v>
      </c>
      <c r="K107" s="13">
        <f t="shared" ref="K107:K115" si="14">D107*(1-J107)+I107*J107</f>
        <v>0.11057925149481172</v>
      </c>
      <c r="L107" s="17">
        <f t="shared" si="7"/>
        <v>0.13235531524961175</v>
      </c>
    </row>
    <row r="108" spans="1:12">
      <c r="A108" s="32" t="s">
        <v>110</v>
      </c>
      <c r="B108" s="32">
        <v>5</v>
      </c>
      <c r="C108" s="33">
        <v>0.64652165230236391</v>
      </c>
      <c r="D108" s="13">
        <f t="shared" si="8"/>
        <v>0.10170655676902</v>
      </c>
      <c r="E108" s="11">
        <v>0.99852842028822641</v>
      </c>
      <c r="F108" s="11">
        <v>0.2434573658740396</v>
      </c>
      <c r="G108" s="14">
        <f t="shared" si="9"/>
        <v>7.4200000000000002E-2</v>
      </c>
      <c r="H108" s="11">
        <v>0.20366835139927225</v>
      </c>
      <c r="I108" s="13">
        <f t="shared" si="13"/>
        <v>5.194E-2</v>
      </c>
      <c r="J108" s="11">
        <f t="shared" si="11"/>
        <v>1.4715797117735852E-3</v>
      </c>
      <c r="K108" s="13">
        <f t="shared" si="14"/>
        <v>0.1016333213137539</v>
      </c>
      <c r="L108" s="17">
        <f t="shared" si="7"/>
        <v>0.12323397467284702</v>
      </c>
    </row>
    <row r="109" spans="1:12">
      <c r="A109" s="32" t="s">
        <v>79</v>
      </c>
      <c r="B109" s="32">
        <v>38</v>
      </c>
      <c r="C109" s="33">
        <v>1.1253526734430557</v>
      </c>
      <c r="D109" s="13">
        <f t="shared" si="8"/>
        <v>0.14829681512600931</v>
      </c>
      <c r="E109" s="11">
        <v>0.80261871332048518</v>
      </c>
      <c r="F109" s="11">
        <v>0.41032010456917534</v>
      </c>
      <c r="G109" s="14">
        <f t="shared" si="9"/>
        <v>8.1900000000000001E-2</v>
      </c>
      <c r="H109" s="11">
        <v>0.12696897214323852</v>
      </c>
      <c r="I109" s="13">
        <f t="shared" si="13"/>
        <v>5.7329999999999999E-2</v>
      </c>
      <c r="J109" s="11">
        <f t="shared" si="11"/>
        <v>0.19738128667951482</v>
      </c>
      <c r="K109" s="13">
        <f t="shared" si="14"/>
        <v>0.13034166811130005</v>
      </c>
      <c r="L109" s="17">
        <f t="shared" si="7"/>
        <v>0.15250523023112939</v>
      </c>
    </row>
    <row r="110" spans="1:12">
      <c r="A110" s="32" t="s">
        <v>80</v>
      </c>
      <c r="B110" s="32">
        <v>1</v>
      </c>
      <c r="C110" s="33">
        <v>1.4774551454532636</v>
      </c>
      <c r="D110" s="13">
        <f t="shared" si="8"/>
        <v>0.18255638565260254</v>
      </c>
      <c r="E110" s="11">
        <v>0.98338455975411321</v>
      </c>
      <c r="F110" s="11">
        <v>0.24372825346779461</v>
      </c>
      <c r="G110" s="14">
        <f t="shared" si="9"/>
        <v>7.4200000000000002E-2</v>
      </c>
      <c r="H110" s="11">
        <v>0.24298056155507561</v>
      </c>
      <c r="I110" s="13">
        <f t="shared" si="13"/>
        <v>5.194E-2</v>
      </c>
      <c r="J110" s="11">
        <f t="shared" si="11"/>
        <v>1.6615440245886792E-2</v>
      </c>
      <c r="K110" s="13">
        <f t="shared" si="14"/>
        <v>0.18038613690165803</v>
      </c>
      <c r="L110" s="17">
        <f t="shared" si="7"/>
        <v>0.20353096311541585</v>
      </c>
    </row>
    <row r="111" spans="1:12">
      <c r="A111" s="32" t="s">
        <v>81</v>
      </c>
      <c r="B111" s="32">
        <v>12</v>
      </c>
      <c r="C111" s="33">
        <v>0.83569116838190649</v>
      </c>
      <c r="D111" s="13">
        <f t="shared" si="8"/>
        <v>0.1201127506835595</v>
      </c>
      <c r="E111" s="11">
        <v>0.83587128390069554</v>
      </c>
      <c r="F111" s="11">
        <v>0.42673502523693091</v>
      </c>
      <c r="G111" s="14">
        <f t="shared" si="9"/>
        <v>8.1900000000000001E-2</v>
      </c>
      <c r="H111" s="11">
        <v>0.19835052501203654</v>
      </c>
      <c r="I111" s="13">
        <f t="shared" si="13"/>
        <v>5.7329999999999999E-2</v>
      </c>
      <c r="J111" s="11">
        <f t="shared" si="11"/>
        <v>0.16412871609930446</v>
      </c>
      <c r="K111" s="13">
        <f t="shared" si="14"/>
        <v>0.10980829842068415</v>
      </c>
      <c r="L111" s="17">
        <f t="shared" si="7"/>
        <v>0.13156924544854065</v>
      </c>
    </row>
    <row r="112" spans="1:12">
      <c r="A112" s="32" t="s">
        <v>149</v>
      </c>
      <c r="B112" s="32">
        <v>0</v>
      </c>
      <c r="C112" s="33">
        <v>0</v>
      </c>
      <c r="D112" s="13">
        <f t="shared" si="8"/>
        <v>3.8800000000000001E-2</v>
      </c>
      <c r="E112" s="11" t="e">
        <v>#DIV/0!</v>
      </c>
      <c r="F112" s="11">
        <v>0</v>
      </c>
      <c r="G112" s="14">
        <f t="shared" si="9"/>
        <v>7.4200000000000002E-2</v>
      </c>
      <c r="H112" s="11">
        <v>0</v>
      </c>
      <c r="I112" s="13">
        <f t="shared" si="13"/>
        <v>5.194E-2</v>
      </c>
      <c r="J112" s="11" t="e">
        <f t="shared" si="11"/>
        <v>#DIV/0!</v>
      </c>
      <c r="K112" s="13" t="e">
        <f t="shared" si="14"/>
        <v>#DIV/0!</v>
      </c>
      <c r="L112" s="17" t="e">
        <f t="shared" si="7"/>
        <v>#DIV/0!</v>
      </c>
    </row>
    <row r="113" spans="1:12">
      <c r="A113" s="32" t="s">
        <v>82</v>
      </c>
      <c r="B113" s="32">
        <v>1</v>
      </c>
      <c r="C113" s="33">
        <v>1.7252720007572537</v>
      </c>
      <c r="D113" s="13">
        <f t="shared" si="8"/>
        <v>0.20666896567368079</v>
      </c>
      <c r="E113" s="11">
        <v>0.8394135697238323</v>
      </c>
      <c r="F113" s="11">
        <v>0.2847034547434526</v>
      </c>
      <c r="G113" s="14">
        <f t="shared" si="9"/>
        <v>8.1900000000000001E-2</v>
      </c>
      <c r="H113" s="11">
        <v>0.2073076923076923</v>
      </c>
      <c r="I113" s="13">
        <f t="shared" si="13"/>
        <v>5.7329999999999999E-2</v>
      </c>
      <c r="J113" s="11">
        <f t="shared" si="11"/>
        <v>0.1605864302761677</v>
      </c>
      <c r="K113" s="13">
        <f t="shared" si="14"/>
        <v>0.18268715427500926</v>
      </c>
      <c r="L113" s="17">
        <f t="shared" si="7"/>
        <v>0.20587709847647995</v>
      </c>
    </row>
    <row r="114" spans="1:12" s="1" customFormat="1">
      <c r="A114" s="34" t="s">
        <v>123</v>
      </c>
      <c r="B114" s="34">
        <v>4149</v>
      </c>
      <c r="C114" s="35">
        <v>0.93980117454820322</v>
      </c>
      <c r="D114" s="13">
        <f t="shared" si="8"/>
        <v>0.13024265428354018</v>
      </c>
      <c r="E114" s="14">
        <v>0.7325256798582751</v>
      </c>
      <c r="F114" s="14">
        <v>0.38601599519105023</v>
      </c>
      <c r="G114" s="14">
        <f t="shared" si="9"/>
        <v>8.1900000000000001E-2</v>
      </c>
      <c r="H114" s="14">
        <v>0.1629281844632029</v>
      </c>
      <c r="I114" s="13">
        <f t="shared" si="13"/>
        <v>5.7329999999999999E-2</v>
      </c>
      <c r="J114" s="11">
        <f t="shared" si="11"/>
        <v>0.2674743201417249</v>
      </c>
      <c r="K114" s="13">
        <f t="shared" si="14"/>
        <v>0.11074039164932165</v>
      </c>
      <c r="L114" s="20">
        <f t="shared" si="7"/>
        <v>0.13251961501499454</v>
      </c>
    </row>
    <row r="115" spans="1:12" s="1" customFormat="1">
      <c r="A115" s="34" t="s">
        <v>121</v>
      </c>
      <c r="B115" s="34">
        <v>3577</v>
      </c>
      <c r="C115" s="35">
        <v>0.96282521536507126</v>
      </c>
      <c r="D115" s="15">
        <f t="shared" si="8"/>
        <v>0.13248289345502143</v>
      </c>
      <c r="E115" s="16">
        <v>0.823806688647027</v>
      </c>
      <c r="F115" s="16">
        <v>0.38253219220011508</v>
      </c>
      <c r="G115" s="16">
        <f t="shared" si="9"/>
        <v>8.1900000000000001E-2</v>
      </c>
      <c r="H115" s="16">
        <v>0.16534574987339856</v>
      </c>
      <c r="I115" s="15">
        <f t="shared" si="13"/>
        <v>5.7329999999999999E-2</v>
      </c>
      <c r="J115" s="11">
        <f t="shared" si="11"/>
        <v>0.176193311352973</v>
      </c>
      <c r="K115" s="15">
        <f t="shared" si="14"/>
        <v>0.11924145629942402</v>
      </c>
      <c r="L115" s="21">
        <f t="shared" si="7"/>
        <v>0.14118736720725567</v>
      </c>
    </row>
  </sheetData>
  <mergeCells count="10">
    <mergeCell ref="I1:I5"/>
    <mergeCell ref="G9:H9"/>
    <mergeCell ref="B1:G1"/>
    <mergeCell ref="B2:G2"/>
    <mergeCell ref="B4:G4"/>
    <mergeCell ref="B5:G5"/>
    <mergeCell ref="B6:G6"/>
    <mergeCell ref="B7:G7"/>
    <mergeCell ref="B3:E3"/>
    <mergeCell ref="F3:G3"/>
  </mergeCells>
  <pageMargins left="0.75" right="0.75" top="1" bottom="1" header="0.5" footer="0.5"/>
  <pageSetup orientation="portrait" horizontalDpi="4294967292" verticalDpi="4294967292"/>
  <headerFooter alignWithMargins="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sqref="A1:C65536"/>
    </sheetView>
  </sheetViews>
  <sheetFormatPr defaultRowHeight="15.6"/>
  <cols>
    <col min="1" max="1" width="33.296875" customWidth="1"/>
    <col min="2" max="2" width="60" bestFit="1" customWidth="1"/>
    <col min="3" max="3" width="86.5" bestFit="1" customWidth="1"/>
    <col min="4" max="256" width="11.19921875" customWidth="1"/>
  </cols>
  <sheetData>
    <row r="1" spans="1:3" ht="19.95" customHeight="1" thickBot="1">
      <c r="A1" s="37" t="s">
        <v>125</v>
      </c>
      <c r="B1" s="68" t="s">
        <v>136</v>
      </c>
      <c r="C1" s="69"/>
    </row>
    <row r="3" spans="1:3">
      <c r="A3" s="38" t="s">
        <v>126</v>
      </c>
      <c r="B3" s="38" t="s">
        <v>127</v>
      </c>
      <c r="C3" s="39" t="s">
        <v>128</v>
      </c>
    </row>
    <row r="4" spans="1:3">
      <c r="A4" s="40" t="s">
        <v>129</v>
      </c>
      <c r="B4" s="41" t="s">
        <v>130</v>
      </c>
      <c r="C4" s="42" t="s">
        <v>131</v>
      </c>
    </row>
    <row r="5" spans="1:3">
      <c r="A5" s="40" t="s">
        <v>98</v>
      </c>
      <c r="B5" s="42" t="s">
        <v>132</v>
      </c>
      <c r="C5" s="42" t="s">
        <v>133</v>
      </c>
    </row>
    <row r="6" spans="1:3">
      <c r="A6" s="40" t="s">
        <v>99</v>
      </c>
      <c r="B6" s="42" t="s">
        <v>137</v>
      </c>
      <c r="C6" s="42" t="s">
        <v>134</v>
      </c>
    </row>
    <row r="7" spans="1:3" ht="62.4">
      <c r="A7" s="40" t="s">
        <v>105</v>
      </c>
      <c r="B7" s="42" t="s">
        <v>138</v>
      </c>
      <c r="C7" s="42" t="s">
        <v>139</v>
      </c>
    </row>
    <row r="8" spans="1:3" ht="31.2">
      <c r="A8" s="40" t="s">
        <v>140</v>
      </c>
      <c r="B8" s="42" t="s">
        <v>141</v>
      </c>
      <c r="C8" s="42" t="s">
        <v>142</v>
      </c>
    </row>
    <row r="9" spans="1:3">
      <c r="A9" s="40" t="s">
        <v>104</v>
      </c>
      <c r="B9" s="42" t="s">
        <v>143</v>
      </c>
      <c r="C9" s="42" t="s">
        <v>144</v>
      </c>
    </row>
    <row r="10" spans="1:3" ht="62.4">
      <c r="A10" s="40" t="s">
        <v>106</v>
      </c>
      <c r="B10" s="42" t="s">
        <v>135</v>
      </c>
      <c r="C10" s="42" t="s">
        <v>145</v>
      </c>
    </row>
    <row r="11" spans="1:3" ht="46.8">
      <c r="A11" s="40" t="s">
        <v>146</v>
      </c>
      <c r="B11" s="42" t="s">
        <v>147</v>
      </c>
      <c r="C11" s="42" t="s">
        <v>148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Industry Averages</vt:lpstr>
      <vt:lpstr>Variables &amp; FAQ</vt:lpstr>
    </vt:vector>
  </TitlesOfParts>
  <Company>Stern School of Business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Iweze</dc:creator>
  <cp:lastModifiedBy>Dennis Ezimechine Iweze</cp:lastModifiedBy>
  <dcterms:created xsi:type="dcterms:W3CDTF">2014-01-06T21:28:12Z</dcterms:created>
  <dcterms:modified xsi:type="dcterms:W3CDTF">2023-10-19T08:50:38Z</dcterms:modified>
</cp:coreProperties>
</file>